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曹冰宇2024-7-11\1.预算\4.决算资料\2025年决算\"/>
    </mc:Choice>
  </mc:AlternateContent>
  <bookViews>
    <workbookView windowWidth="28637" windowHeight="8554" tabRatio="921" activeTab="3"/>
  </bookViews>
  <sheets>
    <sheet name="表1一般公共预算收入决算表 " sheetId="21" r:id="rId1"/>
    <sheet name="表2一般公共预算支出决算表" sheetId="25" r:id="rId2"/>
    <sheet name="表3政府性基金收入决算表" sheetId="10" r:id="rId3"/>
    <sheet name="表4政府性基金支出决算表" sheetId="27" r:id="rId4"/>
    <sheet name="表5国有资本经营预算收支决算表" sheetId="24" r:id="rId5"/>
    <sheet name="表6社会保险基金收支决算表 " sheetId="26" r:id="rId6"/>
  </sheets>
  <definedNames>
    <definedName name="_xlnm.Print_Titles" localSheetId="0">'表1一般公共预算收入决算表 '!$1:$4</definedName>
    <definedName name="_xlnm.Print_Titles" localSheetId="1">表2一般公共预算支出决算表!$1:$4</definedName>
    <definedName name="_xlnm.Print_Area" localSheetId="1">表2一般公共预算支出决算表!$A$1:$G$38</definedName>
    <definedName name="_xlnm.Print_Titles" localSheetId="3">表4政府性基金支出决算表!$1:$3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<sst xmlns="http://schemas.openxmlformats.org/spreadsheetml/2006/main" count="235" uniqueCount="203">
  <si>
    <t>2025年咸安区一般公共预算收入决算表</t>
  </si>
  <si>
    <t>表1</t>
  </si>
  <si>
    <t>单位：万元</t>
  </si>
  <si>
    <t>预算收支科目</t>
  </si>
  <si>
    <t>2024年决算数</t>
  </si>
  <si>
    <t>2025年预算数</t>
  </si>
  <si>
    <t>2025年决算数</t>
  </si>
  <si>
    <t>为预算%</t>
  </si>
  <si>
    <t>比上年决算数+-%</t>
  </si>
  <si>
    <t>备注</t>
  </si>
  <si>
    <t>一、一般公共预算收入</t>
  </si>
  <si>
    <t>（一）税收收入</t>
  </si>
  <si>
    <t xml:space="preserve">   增值税50%</t>
  </si>
  <si>
    <t xml:space="preserve">   企业所得税40%</t>
  </si>
  <si>
    <t xml:space="preserve">   个人所得税40%</t>
  </si>
  <si>
    <t xml:space="preserve">   资源税</t>
  </si>
  <si>
    <t xml:space="preserve">   城市维护建设税</t>
  </si>
  <si>
    <t xml:space="preserve">   房产税</t>
  </si>
  <si>
    <t xml:space="preserve">   印花税</t>
  </si>
  <si>
    <t xml:space="preserve">   城镇土地使用税</t>
  </si>
  <si>
    <t xml:space="preserve">   土地增值税</t>
  </si>
  <si>
    <t xml:space="preserve">   车船税</t>
  </si>
  <si>
    <t xml:space="preserve">   耕地占用税</t>
  </si>
  <si>
    <t xml:space="preserve">   契税</t>
  </si>
  <si>
    <t xml:space="preserve">   环保税</t>
  </si>
  <si>
    <t xml:space="preserve">   其他税收收入</t>
  </si>
  <si>
    <t>（二）非税收入</t>
  </si>
  <si>
    <t xml:space="preserve">   专项收入</t>
  </si>
  <si>
    <t xml:space="preserve">  行政事业性收费收入</t>
  </si>
  <si>
    <t xml:space="preserve">  罚没收入</t>
  </si>
  <si>
    <t xml:space="preserve">  国有资本经营收入</t>
  </si>
  <si>
    <t xml:space="preserve">  国有资源（资产）有偿使用收入</t>
  </si>
  <si>
    <t xml:space="preserve">  捐赠收入</t>
  </si>
  <si>
    <t xml:space="preserve">  政府住房基金收入</t>
  </si>
  <si>
    <t xml:space="preserve">  其他收入</t>
  </si>
  <si>
    <t>二、转移性收入</t>
  </si>
  <si>
    <t>（一）返还性收入</t>
  </si>
  <si>
    <t xml:space="preserve">    成品油税费改革税收返还收入</t>
  </si>
  <si>
    <t xml:space="preserve">    增值税和消费税税收返还收入</t>
  </si>
  <si>
    <t xml:space="preserve">    增值税“五五分享”税收返还收入</t>
  </si>
  <si>
    <t xml:space="preserve">    财政体制调整基数返还收入</t>
  </si>
  <si>
    <t>（二）一般性转移支付收入</t>
  </si>
  <si>
    <t xml:space="preserve">    体制补助收入</t>
  </si>
  <si>
    <t xml:space="preserve">    均衡性转移支付收入</t>
  </si>
  <si>
    <t xml:space="preserve">    县级基本财力保障机制奖补资金收入</t>
  </si>
  <si>
    <t xml:space="preserve">    结算补助收入</t>
  </si>
  <si>
    <t xml:space="preserve">    产粮（油）大县奖励资金</t>
  </si>
  <si>
    <t xml:space="preserve">    重点生态功能区转移支付收入</t>
  </si>
  <si>
    <t xml:space="preserve">    固定补助收入</t>
  </si>
  <si>
    <t xml:space="preserve">    革命老区、民族地区、欠发达地区转移支付补助收入</t>
  </si>
  <si>
    <t xml:space="preserve">    共同财政事权转移支付收入</t>
  </si>
  <si>
    <t xml:space="preserve">    增值税留抵退税转移支付收入</t>
  </si>
  <si>
    <t xml:space="preserve">    其他退税减税降费转移支付收入</t>
  </si>
  <si>
    <t xml:space="preserve">    补充县区财力转移支付收入</t>
  </si>
  <si>
    <t>　  其他一般性转移支付补助收入</t>
  </si>
  <si>
    <t>（三）专项转移支付收入</t>
  </si>
  <si>
    <t xml:space="preserve">  一般公共服务</t>
  </si>
  <si>
    <t xml:space="preserve">  国防</t>
  </si>
  <si>
    <t xml:space="preserve">  公共安全</t>
  </si>
  <si>
    <t xml:space="preserve">  教育</t>
  </si>
  <si>
    <t xml:space="preserve">  科学技术</t>
  </si>
  <si>
    <t xml:space="preserve">  文化旅游体育与传媒</t>
  </si>
  <si>
    <t xml:space="preserve">  社会保障和就业</t>
  </si>
  <si>
    <t xml:space="preserve">  卫生健康</t>
  </si>
  <si>
    <t xml:space="preserve">  节能环保</t>
  </si>
  <si>
    <t xml:space="preserve">  城乡社区</t>
  </si>
  <si>
    <t xml:space="preserve">  农林水</t>
  </si>
  <si>
    <t xml:space="preserve">  交通运输</t>
  </si>
  <si>
    <t xml:space="preserve">  资源勘探信息等</t>
  </si>
  <si>
    <t xml:space="preserve">  商业服务业等</t>
  </si>
  <si>
    <t xml:space="preserve">  金融</t>
  </si>
  <si>
    <t xml:space="preserve">  自然资源海洋气象等</t>
  </si>
  <si>
    <t xml:space="preserve">  住房保障</t>
  </si>
  <si>
    <t xml:space="preserve">  粮油物资储备</t>
  </si>
  <si>
    <t xml:space="preserve">  灾害防治及应急管理</t>
  </si>
  <si>
    <t>（四）上年结余收入</t>
  </si>
  <si>
    <t>（五）上年结转收入</t>
  </si>
  <si>
    <t>（六）调入资金</t>
  </si>
  <si>
    <t>（七）债务转贷收入</t>
  </si>
  <si>
    <t>一般公共预算收入 总计</t>
  </si>
  <si>
    <t>2025年咸安区一般公共预算支出决算表</t>
  </si>
  <si>
    <t>表2</t>
  </si>
  <si>
    <t>一、一般公共预算支出</t>
  </si>
  <si>
    <t xml:space="preserve">   一般公共服务</t>
  </si>
  <si>
    <t xml:space="preserve">   国防支出</t>
  </si>
  <si>
    <t xml:space="preserve">   公共安全</t>
  </si>
  <si>
    <t xml:space="preserve">   教育</t>
  </si>
  <si>
    <t xml:space="preserve">   科学技术</t>
  </si>
  <si>
    <t xml:space="preserve">   文化旅游体育与传媒</t>
  </si>
  <si>
    <t xml:space="preserve">   社会保障和就业</t>
  </si>
  <si>
    <t xml:space="preserve">   卫生健康</t>
  </si>
  <si>
    <t xml:space="preserve">   节能环保</t>
  </si>
  <si>
    <t xml:space="preserve">   城乡社区</t>
  </si>
  <si>
    <t xml:space="preserve">   农林水</t>
  </si>
  <si>
    <t xml:space="preserve">   交通运输</t>
  </si>
  <si>
    <t xml:space="preserve">   资源勘探工业信息</t>
  </si>
  <si>
    <t xml:space="preserve">   商业服务业</t>
  </si>
  <si>
    <t xml:space="preserve">   金融支出</t>
  </si>
  <si>
    <t xml:space="preserve">   援助其他地区</t>
  </si>
  <si>
    <t xml:space="preserve">   自然资源海洋气象等</t>
  </si>
  <si>
    <t xml:space="preserve">   住房保障</t>
  </si>
  <si>
    <t xml:space="preserve">   粮油物资储备</t>
  </si>
  <si>
    <t xml:space="preserve">   灾害防治及应急管理</t>
  </si>
  <si>
    <t xml:space="preserve">   债务付息</t>
  </si>
  <si>
    <t xml:space="preserve">   债务发行费用</t>
  </si>
  <si>
    <t xml:space="preserve">   其他支出（含预备费）</t>
  </si>
  <si>
    <t>二、转移性支出</t>
  </si>
  <si>
    <t>（一）上解支出</t>
  </si>
  <si>
    <t xml:space="preserve">  </t>
  </si>
  <si>
    <t xml:space="preserve">  1、体制上解支出</t>
  </si>
  <si>
    <t xml:space="preserve">  2、出口退税上解支出</t>
  </si>
  <si>
    <t xml:space="preserve">  3、专项上解支出</t>
  </si>
  <si>
    <t xml:space="preserve"> （二）预算稳定调节基金</t>
  </si>
  <si>
    <t xml:space="preserve"> （三）债务还本支出</t>
  </si>
  <si>
    <t>三、结转下年支出</t>
  </si>
  <si>
    <t xml:space="preserve">   一般公共预算支出 总计</t>
  </si>
  <si>
    <t>四、年终结余</t>
  </si>
  <si>
    <t>2025年咸安区政府性基金预算收入决算表</t>
  </si>
  <si>
    <t>表3</t>
  </si>
  <si>
    <t>预算收入项目</t>
  </si>
  <si>
    <t>收入合计</t>
  </si>
  <si>
    <t>一、本年基金收入</t>
  </si>
  <si>
    <t xml:space="preserve">    土地收益基金</t>
  </si>
  <si>
    <t xml:space="preserve">    农业土地开发资金收入</t>
  </si>
  <si>
    <r>
      <rPr>
        <sz val="11"/>
        <color theme="1"/>
        <rFont val="Tahoma"/>
        <charset val="134"/>
      </rPr>
      <t xml:space="preserve">      </t>
    </r>
    <r>
      <rPr>
        <sz val="11"/>
        <color theme="1"/>
        <rFont val="宋体"/>
        <charset val="134"/>
      </rPr>
      <t>国有土地使用权出让收入</t>
    </r>
  </si>
  <si>
    <r>
      <rPr>
        <sz val="11"/>
        <color theme="1"/>
        <rFont val="Tahoma"/>
        <charset val="134"/>
      </rPr>
      <t xml:space="preserve">      </t>
    </r>
    <r>
      <rPr>
        <sz val="11"/>
        <color theme="1"/>
        <rFont val="宋体"/>
        <charset val="134"/>
      </rPr>
      <t>城市基础设施配套费</t>
    </r>
  </si>
  <si>
    <t xml:space="preserve">    棚户区改造对应项目专项收入</t>
  </si>
  <si>
    <t xml:space="preserve">    其他政府性基金收入</t>
  </si>
  <si>
    <t xml:space="preserve">    专项债券对应项目专项收入</t>
  </si>
  <si>
    <r>
      <rPr>
        <sz val="11"/>
        <color theme="1"/>
        <rFont val="Tahoma"/>
        <charset val="134"/>
      </rPr>
      <t xml:space="preserve">      </t>
    </r>
    <r>
      <rPr>
        <sz val="11"/>
        <color theme="1"/>
        <rFont val="宋体"/>
        <charset val="134"/>
      </rPr>
      <t>政府性基金补助收入</t>
    </r>
  </si>
  <si>
    <r>
      <rPr>
        <sz val="11"/>
        <color theme="1"/>
        <rFont val="Tahoma"/>
        <charset val="134"/>
      </rPr>
      <t xml:space="preserve">      </t>
    </r>
    <r>
      <rPr>
        <sz val="11"/>
        <color theme="1"/>
        <rFont val="宋体"/>
        <charset val="134"/>
      </rPr>
      <t>上年结转收入</t>
    </r>
  </si>
  <si>
    <t xml:space="preserve">    调入资金</t>
  </si>
  <si>
    <t xml:space="preserve">    专项债务收入</t>
  </si>
  <si>
    <t xml:space="preserve">    债务转贷收入</t>
  </si>
  <si>
    <t xml:space="preserve">2025年咸安区政府性基金预算支出决算表                 </t>
  </si>
  <si>
    <t>表4</t>
  </si>
  <si>
    <t>预算支出科目</t>
  </si>
  <si>
    <t>支出合计</t>
  </si>
  <si>
    <t>一、本年支出</t>
  </si>
  <si>
    <t xml:space="preserve">   文化体育与传媒支出</t>
  </si>
  <si>
    <t xml:space="preserve">   卫生健康支出</t>
  </si>
  <si>
    <t>超长期特别国债支出</t>
  </si>
  <si>
    <t xml:space="preserve">   节能环保支出</t>
  </si>
  <si>
    <t xml:space="preserve">   城乡社区支出</t>
  </si>
  <si>
    <t>国有土地使用权出让收入安排的支出</t>
  </si>
  <si>
    <t>城市基础设施配套费</t>
  </si>
  <si>
    <t>其他城乡社区支出</t>
  </si>
  <si>
    <t xml:space="preserve">   农林水支出</t>
  </si>
  <si>
    <t>大中型水库移民扶持基金</t>
  </si>
  <si>
    <t xml:space="preserve">   资源勘探工业信息支出</t>
  </si>
  <si>
    <t xml:space="preserve">   住房保障支出</t>
  </si>
  <si>
    <t xml:space="preserve">   其他支出</t>
  </si>
  <si>
    <t>专项债券收入安排的支出</t>
  </si>
  <si>
    <t>彩票公益金安排的支出</t>
  </si>
  <si>
    <t xml:space="preserve">   专项债务付息、发行费支出</t>
  </si>
  <si>
    <t xml:space="preserve">   专项债务还本支出</t>
  </si>
  <si>
    <t xml:space="preserve">   政府性基金转移支付</t>
  </si>
  <si>
    <r>
      <rPr>
        <sz val="11"/>
        <color theme="1"/>
        <rFont val="Tahoma"/>
        <charset val="134"/>
      </rPr>
      <t xml:space="preserve">     </t>
    </r>
    <r>
      <rPr>
        <sz val="11"/>
        <color theme="1"/>
        <rFont val="宋体"/>
        <charset val="134"/>
      </rPr>
      <t>调出资金</t>
    </r>
  </si>
  <si>
    <r>
      <rPr>
        <sz val="11"/>
        <color theme="1"/>
        <rFont val="Tahoma"/>
        <charset val="134"/>
      </rPr>
      <t xml:space="preserve">     </t>
    </r>
    <r>
      <rPr>
        <sz val="11"/>
        <color theme="1"/>
        <rFont val="宋体"/>
        <charset val="134"/>
      </rPr>
      <t>结转下年支出</t>
    </r>
  </si>
  <si>
    <t xml:space="preserve">   偿债备付金</t>
  </si>
  <si>
    <t xml:space="preserve">   政府专项债务还本支出</t>
  </si>
  <si>
    <t xml:space="preserve">   待偿债再融资专项债券结余</t>
  </si>
  <si>
    <t>2025年咸安区国有资本经营预算收支决算表</t>
  </si>
  <si>
    <t>表5</t>
  </si>
  <si>
    <t>全年预算数</t>
  </si>
  <si>
    <t>决算完成数</t>
  </si>
  <si>
    <t>为年预算%</t>
  </si>
  <si>
    <t>一、利润收入</t>
  </si>
  <si>
    <t>二、股利、股息收入</t>
  </si>
  <si>
    <t>三、产权转让收入</t>
  </si>
  <si>
    <t>四、上级补助收入</t>
  </si>
  <si>
    <t>五、上年结转收入</t>
  </si>
  <si>
    <t>一、社会保障和就业</t>
  </si>
  <si>
    <t>二、国有资本经营预算支出</t>
  </si>
  <si>
    <t>三、转移性支出</t>
  </si>
  <si>
    <t xml:space="preserve">      1、调出资金</t>
  </si>
  <si>
    <t xml:space="preserve">      2、结转下年</t>
  </si>
  <si>
    <t xml:space="preserve">2025年咸安区社会保险基金预算收支决算表 </t>
  </si>
  <si>
    <t>表6</t>
  </si>
  <si>
    <t>项    目</t>
  </si>
  <si>
    <t>合计</t>
  </si>
  <si>
    <t>企业职工基本养老保险基金</t>
  </si>
  <si>
    <t>城乡居民基本养老保险基金</t>
  </si>
  <si>
    <t>机关事业单位基本养老保险基金</t>
  </si>
  <si>
    <t>职工基本医疗保险(含生育保险)基金</t>
  </si>
  <si>
    <t>城乡居民基本医疗保险基金</t>
  </si>
  <si>
    <t>工伤保险基金</t>
  </si>
  <si>
    <t>失业保险基金</t>
  </si>
  <si>
    <t>一、收入</t>
  </si>
  <si>
    <t xml:space="preserve">   其中:社会保险费收入</t>
  </si>
  <si>
    <t xml:space="preserve">        财政补贴收入</t>
  </si>
  <si>
    <t xml:space="preserve">        利息收入</t>
  </si>
  <si>
    <t xml:space="preserve">        委托投资收益</t>
  </si>
  <si>
    <t xml:space="preserve">        转移收入</t>
  </si>
  <si>
    <t xml:space="preserve">        其他收入</t>
  </si>
  <si>
    <t xml:space="preserve">        全国统筹调剂资金收入</t>
  </si>
  <si>
    <t>二、支出</t>
  </si>
  <si>
    <t xml:space="preserve">   其中:社会保险待遇支出</t>
  </si>
  <si>
    <t xml:space="preserve">        转移支出</t>
  </si>
  <si>
    <t xml:space="preserve">        其他支出</t>
  </si>
  <si>
    <t xml:space="preserve">        全国统筹调剂资金支出</t>
  </si>
  <si>
    <t>三、本年收支结余</t>
  </si>
  <si>
    <t>四、年末滚存结余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</si>
</sst>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&quot;$&quot;* #,##0_-;\-&quot;$&quot;* #,##0_-;_-&quot;$&quot;* &quot;-&quot;_-;_-@_-"/>
    <numFmt numFmtId="177" formatCode="_(&quot;$&quot;* #,##0.00_);_(&quot;$&quot;* \(#,##0.00\);_(&quot;$&quot;* &quot;-&quot;??_);_(@_)"/>
    <numFmt numFmtId="178" formatCode="0.0"/>
    <numFmt numFmtId="179" formatCode="#,##0;\(#,##0\)"/>
    <numFmt numFmtId="180" formatCode="_-* #,##0.00&quot;$&quot;_-;\-* #,##0.00&quot;$&quot;_-;_-* &quot;-&quot;??&quot;$&quot;_-;_-@_-"/>
    <numFmt numFmtId="181" formatCode="\$#,##0.00;\(\$#,##0.00\)"/>
    <numFmt numFmtId="182" formatCode="#,##0;\-#,##0;&quot;-&quot;"/>
    <numFmt numFmtId="183" formatCode="_-* #,##0.00_$_-;\-* #,##0.00_$_-;_-* &quot;-&quot;??_$_-;_-@_-"/>
    <numFmt numFmtId="184" formatCode="\$#,##0;\(\$#,##0\)"/>
    <numFmt numFmtId="185" formatCode="_-* #,##0_$_-;\-* #,##0_$_-;_-* &quot;-&quot;_$_-;_-@_-"/>
    <numFmt numFmtId="186" formatCode="_-* #,##0&quot;$&quot;_-;\-* #,##0&quot;$&quot;_-;_-* &quot;-&quot;&quot;$&quot;_-;_-@_-"/>
    <numFmt numFmtId="187" formatCode="_ * #,##0_ ;_ * \-#,##0_ ;_ * &quot;-&quot;??_ ;_ @_ "/>
    <numFmt numFmtId="188" formatCode="#,##0_ "/>
    <numFmt numFmtId="189" formatCode="0.0_ "/>
    <numFmt numFmtId="190" formatCode="#,##0.0_ "/>
    <numFmt numFmtId="191" formatCode="0_ "/>
  </numFmts>
  <fonts count="101">
    <font>
      <sz val="12"/>
      <name val="宋体"/>
      <charset val="134"/>
    </font>
    <font>
      <sz val="16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11"/>
      <color theme="1"/>
      <name val="Tahoma"/>
      <charset val="134"/>
    </font>
    <font>
      <sz val="16"/>
      <color theme="1"/>
      <name val="黑体"/>
      <charset val="134"/>
    </font>
    <font>
      <sz val="11"/>
      <color theme="1"/>
      <name val="宋体"/>
      <charset val="134"/>
    </font>
    <font>
      <b/>
      <sz val="11"/>
      <name val="仿宋_GB2312"/>
      <charset val="134"/>
    </font>
    <font>
      <b/>
      <sz val="11"/>
      <name val="宋体"/>
      <charset val="134"/>
      <scheme val="minor"/>
    </font>
    <font>
      <sz val="11"/>
      <name val="仿宋_GB2312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134"/>
    </font>
    <font>
      <sz val="10"/>
      <name val="仿宋_GB2312"/>
      <charset val="134"/>
    </font>
    <font>
      <sz val="10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indexed="9"/>
      <name val="Tahoma"/>
      <charset val="134"/>
    </font>
    <font>
      <sz val="12"/>
      <color indexed="8"/>
      <name val="宋体"/>
      <charset val="134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9"/>
      <name val="宋体"/>
      <charset val="134"/>
      <scheme val="minor"/>
    </font>
    <font>
      <sz val="12"/>
      <color indexed="9"/>
      <name val="宋体"/>
      <charset val="134"/>
    </font>
    <font>
      <sz val="12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indexed="52"/>
      <name val="宋体"/>
      <charset val="134"/>
    </font>
    <font>
      <sz val="10"/>
      <color indexed="8"/>
      <name val="Arial"/>
      <charset val="134"/>
    </font>
    <font>
      <b/>
      <sz val="11"/>
      <color rgb="FFFA7D00"/>
      <name val="宋体"/>
      <charset val="134"/>
      <scheme val="minor"/>
    </font>
    <font>
      <sz val="11"/>
      <color indexed="8"/>
      <name val="Tahoma"/>
      <charset val="134"/>
    </font>
    <font>
      <sz val="10"/>
      <name val="Arial"/>
      <charset val="134"/>
    </font>
    <font>
      <b/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2"/>
      <name val="Helv"/>
      <charset val="134"/>
    </font>
    <font>
      <b/>
      <sz val="11"/>
      <color indexed="62"/>
      <name val="宋体"/>
      <charset val="134"/>
    </font>
    <font>
      <b/>
      <sz val="13"/>
      <color indexed="56"/>
      <name val="宋体"/>
      <charset val="134"/>
    </font>
    <font>
      <sz val="11"/>
      <color rgb="FF006100"/>
      <name val="Tahoma"/>
      <charset val="134"/>
    </font>
    <font>
      <sz val="11"/>
      <color rgb="FF9C6500"/>
      <name val="宋体"/>
      <charset val="134"/>
      <scheme val="minor"/>
    </font>
    <font>
      <sz val="11"/>
      <color rgb="FF9C0006"/>
      <name val="Tahoma"/>
      <charset val="134"/>
    </font>
    <font>
      <sz val="12"/>
      <name val="官帕眉"/>
      <charset val="134"/>
    </font>
    <font>
      <sz val="11"/>
      <color indexed="20"/>
      <name val="宋体"/>
      <charset val="134"/>
    </font>
    <font>
      <b/>
      <sz val="12"/>
      <color indexed="8"/>
      <name val="宋体"/>
      <charset val="134"/>
    </font>
    <font>
      <b/>
      <sz val="11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sz val="11"/>
      <color indexed="9"/>
      <name val="宋体"/>
      <charset val="134"/>
    </font>
    <font>
      <u/>
      <sz val="12"/>
      <color indexed="12"/>
      <name val="宋体"/>
      <charset val="134"/>
    </font>
    <font>
      <b/>
      <sz val="13"/>
      <color indexed="62"/>
      <name val="宋体"/>
      <charset val="134"/>
      <scheme val="minor"/>
    </font>
    <font>
      <sz val="10"/>
      <name val="Times New Roman"/>
      <charset val="134"/>
    </font>
    <font>
      <sz val="12"/>
      <color indexed="16"/>
      <name val="宋体"/>
      <charset val="134"/>
    </font>
    <font>
      <sz val="12"/>
      <name val="Courier"/>
      <charset val="134"/>
    </font>
    <font>
      <sz val="12"/>
      <color indexed="20"/>
      <name val="宋体"/>
      <charset val="134"/>
    </font>
    <font>
      <b/>
      <sz val="11"/>
      <color indexed="63"/>
      <name val="宋体"/>
      <charset val="134"/>
    </font>
    <font>
      <sz val="11"/>
      <color indexed="20"/>
      <name val="Tahoma"/>
      <charset val="134"/>
    </font>
    <font>
      <sz val="12"/>
      <name val="Arial"/>
      <charset val="134"/>
    </font>
    <font>
      <sz val="11"/>
      <color indexed="10"/>
      <name val="宋体"/>
      <charset val="134"/>
    </font>
    <font>
      <sz val="12"/>
      <color indexed="17"/>
      <name val="宋体"/>
      <charset val="134"/>
    </font>
    <font>
      <sz val="10"/>
      <name val="Arial"/>
      <charset val="0"/>
    </font>
    <font>
      <u/>
      <sz val="12"/>
      <color indexed="36"/>
      <name val="宋体"/>
      <charset val="134"/>
    </font>
    <font>
      <sz val="11"/>
      <color indexed="17"/>
      <name val="Tahoma"/>
      <charset val="134"/>
    </font>
    <font>
      <sz val="7"/>
      <name val="Small Fonts"/>
      <charset val="134"/>
    </font>
    <font>
      <sz val="11"/>
      <name val="ＭＳ Ｐゴシック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8"/>
      <name val="Arial"/>
      <charset val="134"/>
    </font>
    <font>
      <b/>
      <sz val="15"/>
      <color indexed="56"/>
      <name val="宋体"/>
      <charset val="134"/>
    </font>
    <font>
      <b/>
      <sz val="12"/>
      <name val="Arial"/>
      <charset val="134"/>
    </font>
    <font>
      <b/>
      <sz val="18"/>
      <color indexed="62"/>
      <name val="宋体"/>
      <charset val="134"/>
    </font>
    <font>
      <sz val="8"/>
      <name val="Arial"/>
      <charset val="134"/>
    </font>
    <font>
      <b/>
      <sz val="18"/>
      <color indexed="56"/>
      <name val="宋体"/>
      <charset val="134"/>
    </font>
    <font>
      <b/>
      <sz val="11"/>
      <color indexed="9"/>
      <name val="宋体"/>
      <charset val="134"/>
    </font>
    <font>
      <sz val="11"/>
      <color indexed="62"/>
      <name val="宋体"/>
      <charset val="134"/>
    </font>
    <font>
      <b/>
      <i/>
      <sz val="16"/>
      <name val="Helv"/>
      <charset val="134"/>
    </font>
    <font>
      <sz val="8"/>
      <name val="Times New Roman"/>
      <charset val="134"/>
    </font>
    <font>
      <sz val="12"/>
      <name val="바탕체"/>
      <charset val="134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theme="6" tint="0.799951170384838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45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theme="4" tint="0.799951170384838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7"/>
        <bgColor indexed="47"/>
      </patternFill>
    </fill>
    <fill>
      <patternFill patternType="solid">
        <fgColor theme="5" tint="0.3999450666829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52"/>
        <bgColor indexed="5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5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399945066682943"/>
      </bottom>
      <diagonal/>
    </border>
    <border>
      <left/>
      <right/>
      <top/>
      <bottom style="thick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70">
    <xf numFmtId="0" fontId="0" fillId="0" borderId="0"/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4" borderId="10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3" applyNumberFormat="0" applyAlignment="0" applyProtection="0">
      <alignment vertical="center"/>
    </xf>
    <xf numFmtId="0" fontId="27" fillId="6" borderId="14" applyNumberFormat="0" applyAlignment="0" applyProtection="0">
      <alignment vertical="center"/>
    </xf>
    <xf numFmtId="0" fontId="28" fillId="6" borderId="13" applyNumberFormat="0" applyAlignment="0" applyProtection="0">
      <alignment vertical="center"/>
    </xf>
    <xf numFmtId="0" fontId="29" fillId="7" borderId="15" applyNumberFormat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8" fillId="7" borderId="15" applyNumberFormat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40" fillId="36" borderId="0" applyNumberFormat="0" applyBorder="0" applyAlignment="0" applyProtection="0"/>
    <xf numFmtId="0" fontId="4" fillId="0" borderId="0"/>
    <xf numFmtId="0" fontId="41" fillId="9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/>
    <xf numFmtId="0" fontId="17" fillId="37" borderId="0" applyNumberFormat="0" applyBorder="0" applyAlignment="0" applyProtection="0">
      <alignment vertical="center"/>
    </xf>
    <xf numFmtId="0" fontId="44" fillId="38" borderId="0" applyNumberFormat="0" applyBorder="0" applyAlignment="0" applyProtection="0"/>
    <xf numFmtId="0" fontId="17" fillId="0" borderId="0">
      <alignment vertical="center"/>
    </xf>
    <xf numFmtId="0" fontId="17" fillId="39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45" fillId="0" borderId="0"/>
    <xf numFmtId="0" fontId="17" fillId="40" borderId="0" applyNumberFormat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12" fillId="4" borderId="10" applyNumberFormat="0" applyFont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48" fillId="42" borderId="19" applyNumberFormat="0" applyAlignment="0" applyProtection="0">
      <alignment vertical="center"/>
    </xf>
    <xf numFmtId="0" fontId="49" fillId="0" borderId="0"/>
    <xf numFmtId="0" fontId="50" fillId="6" borderId="13" applyNumberFormat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37" fillId="22" borderId="0" applyNumberFormat="0" applyBorder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176" fontId="52" fillId="0" borderId="0" applyFont="0" applyFill="0" applyBorder="0" applyAlignment="0" applyProtection="0"/>
    <xf numFmtId="0" fontId="17" fillId="44" borderId="0" applyNumberFormat="0" applyBorder="0" applyAlignment="0" applyProtection="0">
      <alignment vertical="center"/>
    </xf>
    <xf numFmtId="0" fontId="53" fillId="0" borderId="21" applyNumberFormat="0" applyFill="0" applyAlignment="0" applyProtection="0">
      <alignment vertical="center"/>
    </xf>
    <xf numFmtId="0" fontId="54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37" fillId="34" borderId="0" applyNumberFormat="0" applyBorder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2" fillId="0" borderId="1">
      <alignment horizontal="distributed" vertical="center" wrapText="1"/>
    </xf>
    <xf numFmtId="0" fontId="37" fillId="47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57" fillId="48" borderId="14" applyNumberFormat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39" fillId="49" borderId="0" applyNumberFormat="0" applyBorder="0" applyAlignment="0" applyProtection="0">
      <alignment vertical="center"/>
    </xf>
    <xf numFmtId="0" fontId="0" fillId="50" borderId="23" applyNumberFormat="0" applyFont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50" fillId="48" borderId="13" applyNumberFormat="0" applyAlignment="0" applyProtection="0">
      <alignment vertical="center"/>
    </xf>
    <xf numFmtId="0" fontId="58" fillId="5" borderId="13" applyNumberFormat="0" applyAlignment="0" applyProtection="0">
      <alignment vertical="center"/>
    </xf>
    <xf numFmtId="0" fontId="37" fillId="52" borderId="0" applyNumberFormat="0" applyBorder="0" applyAlignment="0" applyProtection="0">
      <alignment vertical="center"/>
    </xf>
    <xf numFmtId="0" fontId="17" fillId="53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59" fillId="0" borderId="0"/>
    <xf numFmtId="0" fontId="17" fillId="54" borderId="0" applyNumberFormat="0" applyBorder="0" applyAlignment="0" applyProtection="0">
      <alignment vertical="center"/>
    </xf>
    <xf numFmtId="0" fontId="40" fillId="55" borderId="0" applyNumberFormat="0" applyBorder="0" applyAlignment="0" applyProtection="0"/>
    <xf numFmtId="0" fontId="37" fillId="14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17" fillId="0" borderId="0"/>
    <xf numFmtId="43" fontId="0" fillId="0" borderId="0" applyFont="0" applyFill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24" applyNumberFormat="0" applyFill="0" applyAlignment="0" applyProtection="0">
      <alignment vertical="center"/>
    </xf>
    <xf numFmtId="0" fontId="12" fillId="57" borderId="0" applyNumberFormat="0" applyBorder="0" applyAlignment="0" applyProtection="0">
      <alignment vertical="center"/>
    </xf>
    <xf numFmtId="0" fontId="37" fillId="58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/>
    <xf numFmtId="0" fontId="62" fillId="8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59" borderId="0" applyNumberFormat="0" applyBorder="0" applyAlignment="0" applyProtection="0">
      <alignment vertical="center"/>
    </xf>
    <xf numFmtId="0" fontId="58" fillId="46" borderId="13" applyNumberFormat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9" fillId="60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37" fillId="61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5" fillId="0" borderId="0"/>
    <xf numFmtId="0" fontId="47" fillId="62" borderId="0" applyNumberFormat="0" applyBorder="0" applyAlignment="0" applyProtection="0">
      <alignment vertical="center"/>
    </xf>
    <xf numFmtId="0" fontId="44" fillId="63" borderId="0" applyNumberFormat="0" applyBorder="0" applyAlignment="0" applyProtection="0"/>
    <xf numFmtId="1" fontId="2" fillId="0" borderId="1">
      <alignment vertical="center"/>
      <protection locked="0"/>
    </xf>
    <xf numFmtId="177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0" fontId="66" fillId="64" borderId="0" applyNumberFormat="0" applyBorder="0" applyAlignment="0" applyProtection="0">
      <alignment vertical="center"/>
    </xf>
    <xf numFmtId="0" fontId="67" fillId="65" borderId="0" applyNumberFormat="0" applyBorder="0" applyAlignment="0" applyProtection="0"/>
    <xf numFmtId="0" fontId="68" fillId="0" borderId="25" applyNumberFormat="0" applyFill="0" applyAlignment="0" applyProtection="0">
      <alignment vertical="center"/>
    </xf>
    <xf numFmtId="0" fontId="51" fillId="66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40" fillId="67" borderId="0" applyNumberFormat="0" applyBorder="0" applyAlignment="0" applyProtection="0"/>
    <xf numFmtId="0" fontId="51" fillId="41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17" fillId="68" borderId="0" applyNumberFormat="0" applyBorder="0" applyAlignment="0" applyProtection="0">
      <alignment vertical="center"/>
    </xf>
    <xf numFmtId="0" fontId="40" fillId="69" borderId="0" applyNumberFormat="0" applyBorder="0" applyAlignment="0" applyProtection="0"/>
    <xf numFmtId="0" fontId="5" fillId="0" borderId="0"/>
    <xf numFmtId="0" fontId="37" fillId="42" borderId="0" applyNumberFormat="0" applyBorder="0" applyAlignment="0" applyProtection="0">
      <alignment vertical="center"/>
    </xf>
    <xf numFmtId="178" fontId="2" fillId="0" borderId="1">
      <alignment vertical="center"/>
      <protection locked="0"/>
    </xf>
    <xf numFmtId="0" fontId="44" fillId="36" borderId="0" applyNumberFormat="0" applyBorder="0" applyAlignment="0" applyProtection="0"/>
    <xf numFmtId="0" fontId="25" fillId="0" borderId="26" applyNumberFormat="0" applyFill="0" applyAlignment="0" applyProtection="0">
      <alignment vertical="center"/>
    </xf>
    <xf numFmtId="0" fontId="40" fillId="70" borderId="0" applyNumberFormat="0" applyBorder="0" applyAlignment="0" applyProtection="0"/>
    <xf numFmtId="0" fontId="17" fillId="50" borderId="0" applyNumberFormat="0" applyBorder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57" fillId="6" borderId="14" applyNumberFormat="0" applyAlignment="0" applyProtection="0">
      <alignment vertical="center"/>
    </xf>
    <xf numFmtId="0" fontId="37" fillId="71" borderId="0" applyNumberFormat="0" applyBorder="0" applyAlignment="0" applyProtection="0">
      <alignment vertical="center"/>
    </xf>
    <xf numFmtId="0" fontId="12" fillId="72" borderId="0" applyNumberFormat="0" applyBorder="0" applyAlignment="0" applyProtection="0">
      <alignment vertical="center"/>
    </xf>
    <xf numFmtId="0" fontId="71" fillId="35" borderId="0" applyNumberFormat="0" applyBorder="0" applyAlignment="0" applyProtection="0">
      <alignment vertical="center"/>
    </xf>
    <xf numFmtId="0" fontId="37" fillId="73" borderId="0" applyNumberFormat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top"/>
      <protection locked="0"/>
    </xf>
    <xf numFmtId="0" fontId="12" fillId="66" borderId="0" applyNumberFormat="0" applyBorder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179" fontId="74" fillId="0" borderId="0"/>
    <xf numFmtId="0" fontId="66" fillId="66" borderId="0" applyNumberFormat="0" applyBorder="0" applyAlignment="0" applyProtection="0">
      <alignment vertical="center"/>
    </xf>
    <xf numFmtId="0" fontId="52" fillId="0" borderId="0"/>
    <xf numFmtId="0" fontId="75" fillId="55" borderId="0" applyNumberFormat="0" applyBorder="0" applyAlignment="0" applyProtection="0"/>
    <xf numFmtId="0" fontId="76" fillId="0" borderId="0"/>
    <xf numFmtId="0" fontId="77" fillId="66" borderId="0" applyNumberFormat="0" applyBorder="0" applyAlignment="0" applyProtection="0">
      <alignment vertical="center"/>
    </xf>
    <xf numFmtId="0" fontId="44" fillId="70" borderId="0" applyNumberFormat="0" applyBorder="0" applyAlignment="0" applyProtection="0"/>
    <xf numFmtId="0" fontId="78" fillId="42" borderId="28" applyNumberFormat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39" fillId="74" borderId="0" applyNumberFormat="0" applyBorder="0" applyAlignment="0" applyProtection="0">
      <alignment vertical="center"/>
    </xf>
    <xf numFmtId="0" fontId="79" fillId="64" borderId="0" applyNumberFormat="0" applyBorder="0" applyAlignment="0" applyProtection="0">
      <alignment vertical="center"/>
    </xf>
    <xf numFmtId="0" fontId="71" fillId="75" borderId="0" applyNumberFormat="0" applyBorder="0" applyAlignment="0" applyProtection="0">
      <alignment vertical="center"/>
    </xf>
    <xf numFmtId="0" fontId="80" fillId="0" borderId="0" applyProtection="0"/>
    <xf numFmtId="0" fontId="37" fillId="76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75" borderId="0" applyNumberFormat="0" applyBorder="0" applyAlignment="0" applyProtection="0">
      <alignment vertical="center"/>
    </xf>
    <xf numFmtId="0" fontId="44" fillId="77" borderId="0" applyNumberFormat="0" applyBorder="0" applyAlignment="0" applyProtection="0"/>
    <xf numFmtId="0" fontId="81" fillId="0" borderId="0" applyNumberFormat="0" applyFill="0" applyBorder="0" applyAlignment="0" applyProtection="0">
      <alignment vertical="center"/>
    </xf>
    <xf numFmtId="0" fontId="82" fillId="41" borderId="0" applyNumberFormat="0" applyBorder="0" applyAlignment="0" applyProtection="0">
      <alignment vertical="center"/>
    </xf>
    <xf numFmtId="0" fontId="0" fillId="0" borderId="0"/>
    <xf numFmtId="0" fontId="83" fillId="0" borderId="0"/>
    <xf numFmtId="0" fontId="84" fillId="0" borderId="0" applyNumberFormat="0" applyFill="0" applyBorder="0" applyAlignment="0" applyProtection="0">
      <alignment vertical="top"/>
      <protection locked="0"/>
    </xf>
    <xf numFmtId="0" fontId="85" fillId="41" borderId="0" applyNumberFormat="0" applyBorder="0" applyAlignment="0" applyProtection="0">
      <alignment vertical="center"/>
    </xf>
    <xf numFmtId="0" fontId="51" fillId="62" borderId="0" applyNumberFormat="0" applyBorder="0" applyAlignment="0" applyProtection="0">
      <alignment vertical="center"/>
    </xf>
    <xf numFmtId="0" fontId="39" fillId="76" borderId="0" applyNumberFormat="0" applyBorder="0" applyAlignment="0" applyProtection="0">
      <alignment vertical="center"/>
    </xf>
    <xf numFmtId="0" fontId="82" fillId="62" borderId="0" applyNumberFormat="0" applyBorder="0" applyAlignment="0" applyProtection="0">
      <alignment vertical="center"/>
    </xf>
    <xf numFmtId="10" fontId="52" fillId="0" borderId="0" applyFont="0" applyFill="0" applyBorder="0" applyAlignment="0" applyProtection="0"/>
    <xf numFmtId="0" fontId="71" fillId="76" borderId="0" applyNumberFormat="0" applyBorder="0" applyAlignment="0" applyProtection="0">
      <alignment vertical="center"/>
    </xf>
    <xf numFmtId="0" fontId="71" fillId="45" borderId="0" applyNumberFormat="0" applyBorder="0" applyAlignment="0" applyProtection="0">
      <alignment vertical="center"/>
    </xf>
    <xf numFmtId="0" fontId="82" fillId="67" borderId="0" applyNumberFormat="0" applyBorder="0" applyAlignment="0" applyProtection="0"/>
    <xf numFmtId="0" fontId="51" fillId="57" borderId="0" applyNumberFormat="0" applyBorder="0" applyAlignment="0" applyProtection="0">
      <alignment vertical="center"/>
    </xf>
    <xf numFmtId="0" fontId="51" fillId="78" borderId="0" applyNumberFormat="0" applyBorder="0" applyAlignment="0" applyProtection="0">
      <alignment vertical="center"/>
    </xf>
    <xf numFmtId="1" fontId="52" fillId="0" borderId="0"/>
    <xf numFmtId="0" fontId="60" fillId="0" borderId="29" applyNumberFormat="0" applyFill="0" applyAlignment="0" applyProtection="0">
      <alignment vertical="center"/>
    </xf>
    <xf numFmtId="41" fontId="74" fillId="0" borderId="0" applyFont="0" applyFill="0" applyBorder="0" applyAlignment="0" applyProtection="0"/>
    <xf numFmtId="0" fontId="51" fillId="35" borderId="0" applyNumberFormat="0" applyBorder="0" applyAlignment="0" applyProtection="0">
      <alignment vertical="center"/>
    </xf>
    <xf numFmtId="37" fontId="86" fillId="0" borderId="0"/>
    <xf numFmtId="180" fontId="54" fillId="0" borderId="0" applyFont="0" applyFill="0" applyBorder="0" applyAlignment="0" applyProtection="0"/>
    <xf numFmtId="0" fontId="75" fillId="79" borderId="0" applyNumberFormat="0" applyBorder="0" applyAlignment="0" applyProtection="0"/>
    <xf numFmtId="9" fontId="65" fillId="0" borderId="0" applyFont="0" applyFill="0" applyBorder="0" applyAlignment="0" applyProtection="0"/>
    <xf numFmtId="0" fontId="68" fillId="0" borderId="0" applyNumberFormat="0" applyFill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44" fillId="80" borderId="0" applyNumberFormat="0" applyBorder="0" applyAlignment="0" applyProtection="0"/>
    <xf numFmtId="0" fontId="44" fillId="81" borderId="0" applyNumberFormat="0" applyBorder="0" applyAlignment="0" applyProtection="0"/>
    <xf numFmtId="0" fontId="87" fillId="0" borderId="0" applyFont="0" applyFill="0" applyBorder="0" applyAlignment="0" applyProtection="0"/>
    <xf numFmtId="0" fontId="39" fillId="57" borderId="0" applyNumberFormat="0" applyBorder="0" applyAlignment="0" applyProtection="0">
      <alignment vertical="center"/>
    </xf>
    <xf numFmtId="0" fontId="44" fillId="82" borderId="0" applyNumberFormat="0" applyBorder="0" applyAlignment="0" applyProtection="0"/>
    <xf numFmtId="181" fontId="74" fillId="0" borderId="0"/>
    <xf numFmtId="0" fontId="12" fillId="78" borderId="0" applyNumberFormat="0" applyBorder="0" applyAlignment="0" applyProtection="0">
      <alignment vertical="center"/>
    </xf>
    <xf numFmtId="0" fontId="51" fillId="72" borderId="0" applyNumberFormat="0" applyBorder="0" applyAlignment="0" applyProtection="0">
      <alignment vertical="center"/>
    </xf>
    <xf numFmtId="0" fontId="88" fillId="46" borderId="0" applyNumberFormat="0" applyBorder="0" applyAlignment="0" applyProtection="0">
      <alignment vertical="center"/>
    </xf>
    <xf numFmtId="0" fontId="71" fillId="51" borderId="0" applyNumberFormat="0" applyBorder="0" applyAlignment="0" applyProtection="0">
      <alignment vertical="center"/>
    </xf>
    <xf numFmtId="182" fontId="49" fillId="0" borderId="0" applyFill="0" applyBorder="0" applyAlignment="0"/>
    <xf numFmtId="0" fontId="71" fillId="74" borderId="0" applyNumberFormat="0" applyBorder="0" applyAlignment="0" applyProtection="0">
      <alignment vertical="center"/>
    </xf>
    <xf numFmtId="0" fontId="89" fillId="0" borderId="30" applyNumberFormat="0" applyFill="0" applyAlignment="0" applyProtection="0">
      <alignment vertical="center"/>
    </xf>
    <xf numFmtId="38" fontId="87" fillId="0" borderId="0" applyFont="0" applyFill="0" applyBorder="0" applyAlignment="0" applyProtection="0"/>
    <xf numFmtId="183" fontId="54" fillId="0" borderId="0" applyFont="0" applyFill="0" applyBorder="0" applyAlignment="0" applyProtection="0"/>
    <xf numFmtId="0" fontId="12" fillId="53" borderId="0" applyNumberFormat="0" applyBorder="0" applyAlignment="0" applyProtection="0">
      <alignment vertical="center"/>
    </xf>
    <xf numFmtId="0" fontId="90" fillId="0" borderId="0" applyProtection="0"/>
    <xf numFmtId="0" fontId="51" fillId="64" borderId="0" applyNumberFormat="0" applyBorder="0" applyAlignment="0" applyProtection="0">
      <alignment vertical="center"/>
    </xf>
    <xf numFmtId="0" fontId="80" fillId="0" borderId="31" applyProtection="0"/>
    <xf numFmtId="0" fontId="91" fillId="0" borderId="32" applyNumberFormat="0" applyFill="0" applyAlignment="0" applyProtection="0">
      <alignment vertical="center"/>
    </xf>
    <xf numFmtId="0" fontId="92" fillId="0" borderId="0" applyProtection="0"/>
    <xf numFmtId="0" fontId="93" fillId="0" borderId="0" applyNumberFormat="0" applyFill="0" applyBorder="0" applyAlignment="0" applyProtection="0">
      <alignment vertical="center"/>
    </xf>
    <xf numFmtId="184" fontId="74" fillId="0" borderId="0"/>
    <xf numFmtId="0" fontId="40" fillId="83" borderId="0" applyNumberFormat="0" applyBorder="0" applyAlignment="0" applyProtection="0"/>
    <xf numFmtId="0" fontId="71" fillId="56" borderId="0" applyNumberFormat="0" applyBorder="0" applyAlignment="0" applyProtection="0">
      <alignment vertical="center"/>
    </xf>
    <xf numFmtId="40" fontId="87" fillId="0" borderId="0" applyFont="0" applyFill="0" applyBorder="0" applyAlignment="0" applyProtection="0"/>
    <xf numFmtId="0" fontId="12" fillId="41" borderId="0" applyNumberFormat="0" applyBorder="0" applyAlignment="0" applyProtection="0">
      <alignment vertical="center"/>
    </xf>
    <xf numFmtId="0" fontId="12" fillId="62" borderId="0" applyNumberFormat="0" applyBorder="0" applyAlignment="0" applyProtection="0">
      <alignment vertical="center"/>
    </xf>
    <xf numFmtId="10" fontId="94" fillId="48" borderId="1" applyNumberFormat="0" applyBorder="0" applyAlignment="0" applyProtection="0"/>
    <xf numFmtId="0" fontId="92" fillId="0" borderId="33" applyNumberFormat="0" applyAlignment="0" applyProtection="0">
      <alignment horizontal="left" vertical="center"/>
    </xf>
    <xf numFmtId="185" fontId="54" fillId="0" borderId="0" applyFont="0" applyFill="0" applyBorder="0" applyAlignment="0" applyProtection="0"/>
    <xf numFmtId="186" fontId="54" fillId="0" borderId="0" applyFont="0" applyFill="0" applyBorder="0" applyAlignment="0" applyProtection="0"/>
    <xf numFmtId="0" fontId="95" fillId="0" borderId="0" applyNumberFormat="0" applyFill="0" applyBorder="0" applyAlignment="0" applyProtection="0">
      <alignment vertical="center"/>
    </xf>
    <xf numFmtId="0" fontId="96" fillId="84" borderId="34" applyNumberFormat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74" fillId="0" borderId="0"/>
    <xf numFmtId="43" fontId="74" fillId="0" borderId="0" applyFont="0" applyFill="0" applyBorder="0" applyAlignment="0" applyProtection="0"/>
    <xf numFmtId="0" fontId="97" fillId="53" borderId="19" applyNumberFormat="0" applyAlignment="0" applyProtection="0">
      <alignment vertical="center"/>
    </xf>
    <xf numFmtId="0" fontId="77" fillId="64" borderId="0" applyNumberFormat="0" applyBorder="0" applyAlignment="0" applyProtection="0">
      <alignment vertical="center"/>
    </xf>
    <xf numFmtId="0" fontId="71" fillId="57" borderId="0" applyNumberFormat="0" applyBorder="0" applyAlignment="0" applyProtection="0">
      <alignment vertical="center"/>
    </xf>
    <xf numFmtId="0" fontId="12" fillId="64" borderId="0" applyNumberFormat="0" applyBorder="0" applyAlignment="0" applyProtection="0">
      <alignment vertical="center"/>
    </xf>
    <xf numFmtId="0" fontId="98" fillId="0" borderId="0"/>
    <xf numFmtId="0" fontId="99" fillId="0" borderId="0"/>
    <xf numFmtId="2" fontId="80" fillId="0" borderId="0" applyProtection="0"/>
    <xf numFmtId="0" fontId="92" fillId="0" borderId="35">
      <alignment horizontal="left" vertical="center"/>
    </xf>
    <xf numFmtId="38" fontId="94" fillId="42" borderId="0" applyNumberFormat="0" applyBorder="0" applyAlignment="0" applyProtection="0"/>
    <xf numFmtId="0" fontId="71" fillId="49" borderId="0" applyNumberFormat="0" applyBorder="0" applyAlignment="0" applyProtection="0">
      <alignment vertical="center"/>
    </xf>
    <xf numFmtId="0" fontId="67" fillId="85" borderId="0" applyNumberFormat="0" applyBorder="0" applyAlignment="0" applyProtection="0"/>
    <xf numFmtId="0" fontId="16" fillId="0" borderId="36" applyNumberFormat="0" applyFill="0" applyAlignment="0" applyProtection="0">
      <alignment vertical="center"/>
    </xf>
    <xf numFmtId="0" fontId="71" fillId="60" borderId="0" applyNumberFormat="0" applyBorder="0" applyAlignment="0" applyProtection="0">
      <alignment vertical="center"/>
    </xf>
    <xf numFmtId="0" fontId="67" fillId="86" borderId="0" applyNumberFormat="0" applyBorder="0" applyAlignment="0" applyProtection="0"/>
    <xf numFmtId="41" fontId="52" fillId="0" borderId="0" applyFont="0" applyFill="0" applyBorder="0" applyAlignment="0" applyProtection="0"/>
    <xf numFmtId="0" fontId="100" fillId="0" borderId="0"/>
    <xf numFmtId="0" fontId="54" fillId="0" borderId="0"/>
  </cellStyleXfs>
  <cellXfs count="91">
    <xf numFmtId="0" fontId="0" fillId="0" borderId="0" xfId="0"/>
    <xf numFmtId="0" fontId="0" fillId="0" borderId="0" xfId="0" applyFill="1" applyBorder="1" applyAlignment="1"/>
    <xf numFmtId="187" fontId="0" fillId="0" borderId="0" xfId="0" applyNumberFormat="1" applyFill="1" applyBorder="1" applyAlignment="1"/>
    <xf numFmtId="0" fontId="1" fillId="0" borderId="0" xfId="0" applyNumberFormat="1" applyFont="1" applyFill="1" applyBorder="1" applyAlignment="1" applyProtection="1">
      <alignment horizontal="center" vertical="center"/>
    </xf>
    <xf numFmtId="187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/>
    <xf numFmtId="0" fontId="2" fillId="0" borderId="0" xfId="0" applyNumberFormat="1" applyFont="1" applyFill="1" applyBorder="1" applyAlignment="1" applyProtection="1">
      <alignment horizontal="right" vertical="center"/>
    </xf>
    <xf numFmtId="187" fontId="2" fillId="0" borderId="0" xfId="0" applyNumberFormat="1" applyFont="1" applyFill="1" applyBorder="1" applyAlignment="1" applyProtection="1">
      <alignment horizontal="right" vertical="center"/>
    </xf>
    <xf numFmtId="187" fontId="2" fillId="0" borderId="0" xfId="0" applyNumberFormat="1" applyFont="1" applyFill="1" applyAlignment="1" applyProtection="1">
      <alignment horizontal="center" vertical="center"/>
    </xf>
    <xf numFmtId="187" fontId="2" fillId="0" borderId="0" xfId="0" applyNumberFormat="1" applyFont="1" applyFill="1" applyAlignment="1" applyProtection="1">
      <alignment horizontal="right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87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vertical="center"/>
    </xf>
    <xf numFmtId="3" fontId="2" fillId="0" borderId="1" xfId="0" applyNumberFormat="1" applyFont="1" applyFill="1" applyBorder="1" applyAlignment="1" applyProtection="1">
      <alignment horizontal="right" vertical="center"/>
    </xf>
    <xf numFmtId="187" fontId="2" fillId="0" borderId="1" xfId="0" applyNumberFormat="1" applyFont="1" applyFill="1" applyBorder="1" applyAlignment="1" applyProtection="1">
      <alignment horizontal="right" vertical="center"/>
    </xf>
    <xf numFmtId="187" fontId="4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vertical="center"/>
    </xf>
    <xf numFmtId="3" fontId="2" fillId="0" borderId="2" xfId="0" applyNumberFormat="1" applyFont="1" applyFill="1" applyBorder="1" applyAlignment="1" applyProtection="1">
      <alignment horizontal="right" vertical="center"/>
    </xf>
    <xf numFmtId="0" fontId="2" fillId="0" borderId="3" xfId="0" applyNumberFormat="1" applyFont="1" applyFill="1" applyBorder="1" applyAlignment="1" applyProtection="1">
      <alignment vertical="center"/>
    </xf>
    <xf numFmtId="187" fontId="2" fillId="0" borderId="4" xfId="0" applyNumberFormat="1" applyFont="1" applyFill="1" applyBorder="1" applyAlignment="1" applyProtection="1">
      <alignment horizontal="right" vertical="center"/>
    </xf>
    <xf numFmtId="3" fontId="2" fillId="0" borderId="5" xfId="0" applyNumberFormat="1" applyFont="1" applyFill="1" applyBorder="1" applyAlignment="1" applyProtection="1">
      <alignment horizontal="right" vertical="center"/>
    </xf>
    <xf numFmtId="187" fontId="2" fillId="0" borderId="1" xfId="0" applyNumberFormat="1" applyFont="1" applyFill="1" applyBorder="1" applyAlignment="1"/>
    <xf numFmtId="187" fontId="2" fillId="0" borderId="1" xfId="0" applyNumberFormat="1" applyFont="1" applyFill="1" applyBorder="1" applyAlignment="1">
      <alignment vertical="center"/>
    </xf>
    <xf numFmtId="187" fontId="0" fillId="0" borderId="1" xfId="0" applyNumberFormat="1" applyFill="1" applyBorder="1" applyAlignment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8" fillId="2" borderId="1" xfId="269" applyFont="1" applyFill="1" applyBorder="1" applyAlignment="1" applyProtection="1">
      <alignment horizontal="center" vertical="center" wrapText="1"/>
      <protection locked="0"/>
    </xf>
    <xf numFmtId="188" fontId="9" fillId="2" borderId="1" xfId="0" applyNumberFormat="1" applyFont="1" applyFill="1" applyBorder="1" applyAlignment="1">
      <alignment horizontal="center" vertical="center" shrinkToFit="1"/>
    </xf>
    <xf numFmtId="189" fontId="3" fillId="0" borderId="1" xfId="0" applyNumberFormat="1" applyFont="1" applyBorder="1" applyAlignment="1">
      <alignment horizontal="center" vertical="center" wrapText="1"/>
    </xf>
    <xf numFmtId="0" fontId="10" fillId="2" borderId="1" xfId="269" applyFont="1" applyFill="1" applyBorder="1" applyAlignment="1" applyProtection="1">
      <alignment vertical="center" wrapText="1"/>
      <protection locked="0"/>
    </xf>
    <xf numFmtId="188" fontId="11" fillId="2" borderId="1" xfId="0" applyNumberFormat="1" applyFont="1" applyFill="1" applyBorder="1" applyAlignment="1">
      <alignment horizontal="center" vertical="center" shrinkToFit="1"/>
    </xf>
    <xf numFmtId="189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12" fillId="0" borderId="6" xfId="0" applyNumberFormat="1" applyFont="1" applyFill="1" applyBorder="1" applyAlignment="1" applyProtection="1">
      <alignment vertical="center"/>
    </xf>
    <xf numFmtId="0" fontId="12" fillId="0" borderId="0" xfId="0" applyNumberFormat="1" applyFont="1" applyFill="1" applyAlignment="1" applyProtection="1">
      <alignment vertical="center"/>
    </xf>
    <xf numFmtId="0" fontId="3" fillId="0" borderId="0" xfId="0" applyFont="1" applyFill="1" applyAlignment="1">
      <alignment horizontal="center" vertical="center" wrapText="1"/>
    </xf>
    <xf numFmtId="189" fontId="2" fillId="0" borderId="0" xfId="0" applyNumberFormat="1" applyFont="1" applyFill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188" fontId="9" fillId="0" borderId="1" xfId="0" applyNumberFormat="1" applyFont="1" applyFill="1" applyBorder="1" applyAlignment="1">
      <alignment horizontal="right" vertical="center" shrinkToFit="1"/>
    </xf>
    <xf numFmtId="190" fontId="9" fillId="0" borderId="1" xfId="0" applyNumberFormat="1" applyFont="1" applyFill="1" applyBorder="1" applyAlignment="1">
      <alignment horizontal="right" vertical="center" shrinkToFit="1"/>
    </xf>
    <xf numFmtId="189" fontId="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188" fontId="11" fillId="0" borderId="1" xfId="0" applyNumberFormat="1" applyFont="1" applyFill="1" applyBorder="1" applyAlignment="1">
      <alignment horizontal="right" vertical="center" shrinkToFit="1"/>
    </xf>
    <xf numFmtId="18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190" fontId="11" fillId="0" borderId="1" xfId="0" applyNumberFormat="1" applyFont="1" applyFill="1" applyBorder="1" applyAlignment="1">
      <alignment horizontal="right" vertical="center" shrinkToFit="1"/>
    </xf>
    <xf numFmtId="0" fontId="14" fillId="0" borderId="1" xfId="0" applyFont="1" applyFill="1" applyBorder="1" applyAlignment="1">
      <alignment horizontal="left" vertical="center" indent="3"/>
    </xf>
    <xf numFmtId="0" fontId="14" fillId="0" borderId="1" xfId="0" applyFont="1" applyFill="1" applyBorder="1" applyAlignment="1">
      <alignment horizontal="left" vertical="center" wrapText="1" indent="3"/>
    </xf>
    <xf numFmtId="0" fontId="5" fillId="0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191" fontId="15" fillId="0" borderId="0" xfId="0" applyNumberFormat="1" applyFont="1" applyFill="1" applyAlignment="1">
      <alignment horizontal="center" vertical="center" wrapText="1"/>
    </xf>
    <xf numFmtId="189" fontId="2" fillId="0" borderId="7" xfId="0" applyNumberFormat="1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center" vertical="center" wrapText="1"/>
    </xf>
    <xf numFmtId="191" fontId="16" fillId="0" borderId="1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187" fontId="9" fillId="0" borderId="1" xfId="0" applyNumberFormat="1" applyFont="1" applyFill="1" applyBorder="1" applyAlignment="1">
      <alignment horizontal="right" vertical="center"/>
    </xf>
    <xf numFmtId="0" fontId="0" fillId="0" borderId="1" xfId="0" applyFill="1" applyBorder="1"/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/>
    </xf>
    <xf numFmtId="0" fontId="3" fillId="0" borderId="1" xfId="269" applyFont="1" applyFill="1" applyBorder="1" applyAlignment="1" applyProtection="1">
      <alignment horizontal="left" vertical="center" wrapText="1"/>
      <protection locked="0"/>
    </xf>
    <xf numFmtId="0" fontId="2" fillId="0" borderId="1" xfId="269" applyFont="1" applyFill="1" applyBorder="1" applyAlignment="1" applyProtection="1">
      <alignment vertical="center" wrapText="1"/>
      <protection locked="0"/>
    </xf>
    <xf numFmtId="188" fontId="11" fillId="2" borderId="1" xfId="0" applyNumberFormat="1" applyFont="1" applyFill="1" applyBorder="1" applyAlignment="1">
      <alignment horizontal="right" vertical="center" shrinkToFit="1"/>
    </xf>
    <xf numFmtId="0" fontId="3" fillId="0" borderId="1" xfId="269" applyFont="1" applyFill="1" applyBorder="1" applyAlignment="1" applyProtection="1">
      <alignment vertical="center" wrapText="1"/>
      <protection locked="0"/>
    </xf>
    <xf numFmtId="49" fontId="2" fillId="0" borderId="1" xfId="269" applyNumberFormat="1" applyFont="1" applyFill="1" applyBorder="1" applyAlignment="1" applyProtection="1">
      <alignment horizontal="left" vertical="center" wrapText="1"/>
      <protection locked="0"/>
    </xf>
    <xf numFmtId="0" fontId="9" fillId="0" borderId="1" xfId="269" applyFont="1" applyFill="1" applyBorder="1" applyAlignment="1" applyProtection="1">
      <alignment horizontal="left" vertical="center" wrapText="1"/>
      <protection locked="0"/>
    </xf>
    <xf numFmtId="0" fontId="11" fillId="0" borderId="1" xfId="269" applyFont="1" applyFill="1" applyBorder="1" applyAlignment="1" applyProtection="1">
      <alignment horizontal="left" vertical="center" shrinkToFit="1"/>
      <protection locked="0"/>
    </xf>
    <xf numFmtId="0" fontId="9" fillId="0" borderId="1" xfId="269" applyFont="1" applyFill="1" applyBorder="1" applyAlignment="1" applyProtection="1">
      <alignment horizontal="left" vertical="center" shrinkToFit="1"/>
      <protection locked="0"/>
    </xf>
    <xf numFmtId="187" fontId="9" fillId="0" borderId="1" xfId="193" applyNumberFormat="1" applyFont="1" applyFill="1" applyBorder="1" applyAlignment="1">
      <alignment horizontal="center" vertical="center"/>
    </xf>
    <xf numFmtId="1" fontId="11" fillId="0" borderId="1" xfId="188" applyNumberFormat="1" applyFont="1" applyFill="1" applyBorder="1" applyAlignment="1" applyProtection="1">
      <alignment vertical="center" wrapText="1"/>
      <protection locked="0"/>
    </xf>
    <xf numFmtId="187" fontId="11" fillId="0" borderId="1" xfId="193" applyNumberFormat="1" applyFont="1" applyFill="1" applyBorder="1" applyAlignment="1">
      <alignment horizontal="right" vertical="center"/>
    </xf>
    <xf numFmtId="1" fontId="11" fillId="0" borderId="1" xfId="0" applyNumberFormat="1" applyFont="1" applyFill="1" applyBorder="1" applyAlignment="1" applyProtection="1">
      <alignment horizontal="left" vertical="center" wrapText="1"/>
      <protection locked="0"/>
    </xf>
    <xf numFmtId="191" fontId="11" fillId="0" borderId="1" xfId="188" applyNumberFormat="1" applyFont="1" applyFill="1" applyBorder="1" applyAlignment="1" applyProtection="1">
      <alignment vertical="center" shrinkToFit="1"/>
      <protection locked="0"/>
    </xf>
    <xf numFmtId="187" fontId="9" fillId="0" borderId="1" xfId="193" applyNumberFormat="1" applyFont="1" applyFill="1" applyBorder="1" applyAlignment="1">
      <alignment horizontal="right" vertical="center"/>
    </xf>
    <xf numFmtId="1" fontId="11" fillId="0" borderId="1" xfId="0" applyNumberFormat="1" applyFont="1" applyFill="1" applyBorder="1" applyAlignment="1" applyProtection="1">
      <alignment horizontal="left" vertical="center" wrapText="1" indent="1"/>
      <protection locked="0"/>
    </xf>
    <xf numFmtId="187" fontId="11" fillId="0" borderId="1" xfId="0" applyNumberFormat="1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 shrinkToFit="1"/>
    </xf>
    <xf numFmtId="0" fontId="9" fillId="0" borderId="1" xfId="0" applyFont="1" applyFill="1" applyBorder="1" applyAlignment="1">
      <alignment horizontal="center" vertical="center" wrapText="1"/>
    </xf>
  </cellXfs>
  <cellStyles count="2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3 12 11 7" xfId="49"/>
    <cellStyle name="40% - 强调文字颜色 2 9 6 5 3" xfId="50"/>
    <cellStyle name="40% - 强调文字颜色 3 12 7 8" xfId="51"/>
    <cellStyle name="20% - 强调文字颜色 1 2 6 2 4 4" xfId="52"/>
    <cellStyle name="20% - 强调文字颜色 4 10 8 6" xfId="53"/>
    <cellStyle name="20% - 强调文字颜色 2 11 7 8" xfId="54"/>
    <cellStyle name="强调文字颜色 2 3 2" xfId="55"/>
    <cellStyle name="40% - 强调文字颜色 1 9 8 7" xfId="56"/>
    <cellStyle name="检查单元格 8 3" xfId="57"/>
    <cellStyle name="60% - 着色 2" xfId="58"/>
    <cellStyle name="20% - 强调文字颜色 6 2 7 2 2" xfId="59"/>
    <cellStyle name="常规 44" xfId="60"/>
    <cellStyle name="40% - 强调文字颜色 4 12 13 2" xfId="61"/>
    <cellStyle name="20% - 强调文字颜色 5 12 6 4 5" xfId="62"/>
    <cellStyle name="40% - 强调文字颜色 5 6 6 3 3 2" xfId="63"/>
    <cellStyle name="Accent2 - 40%" xfId="64"/>
    <cellStyle name="常规 2 13 13" xfId="65"/>
    <cellStyle name="差 3 3 2" xfId="66"/>
    <cellStyle name="解释性文本 6 3 2" xfId="67"/>
    <cellStyle name="常规 4 6 20" xfId="68"/>
    <cellStyle name="20% - 强调文字颜色 3 7 5" xfId="69"/>
    <cellStyle name="Accent2 - 60%" xfId="70"/>
    <cellStyle name="常规 3 2 2 2 2 10" xfId="71"/>
    <cellStyle name="20% - 强调文字颜色 2 8 5" xfId="72"/>
    <cellStyle name="40% - 强调文字颜色 6 6 6 2 2 2 4" xfId="73"/>
    <cellStyle name="强调文字颜色 4 8 3 3" xfId="74"/>
    <cellStyle name="20% - 强调文字颜色 4 5 5" xfId="75"/>
    <cellStyle name="链接单元格 6 4 2" xfId="76"/>
    <cellStyle name="好_2012年决算及2013年上半年执行情况(打印稿）" xfId="77"/>
    <cellStyle name="百分比 2 2 16 2 2" xfId="78"/>
    <cellStyle name="标题 1 5 2" xfId="79"/>
    <cellStyle name="强调文字颜色 3 11 6" xfId="80"/>
    <cellStyle name="注释 11 11" xfId="81"/>
    <cellStyle name="40% - 强调文字颜色 1 9 10" xfId="82"/>
    <cellStyle name="计算 2 8" xfId="83"/>
    <cellStyle name="常规 5 17" xfId="84"/>
    <cellStyle name="计算 2 3 3" xfId="85"/>
    <cellStyle name="20% - 着色 1 2" xfId="86"/>
    <cellStyle name="百分比 2 20 3" xfId="87"/>
    <cellStyle name="60% - 强调文字颜色 3 10 2" xfId="88"/>
    <cellStyle name="标题 3 4 3 2" xfId="89"/>
    <cellStyle name="Currency [0]" xfId="90"/>
    <cellStyle name="20% - 强调文字颜色 6 3 5" xfId="91"/>
    <cellStyle name="汇总 11 7 2" xfId="92"/>
    <cellStyle name="千位[0]_(人代会用)" xfId="93"/>
    <cellStyle name="千位分隔 2 2 4 2" xfId="94"/>
    <cellStyle name="60% - 强调文字颜色 6 5 2" xfId="95"/>
    <cellStyle name="标题 2 5 3 3" xfId="96"/>
    <cellStyle name="60% - 着色 6 2" xfId="97"/>
    <cellStyle name="40% - 强调文字颜色 3 9 10" xfId="98"/>
    <cellStyle name="汇总 7 4" xfId="99"/>
    <cellStyle name="好 6 3 3" xfId="100"/>
    <cellStyle name="警告文本 8 5" xfId="101"/>
    <cellStyle name="表标题" xfId="102"/>
    <cellStyle name="60% - 强调文字颜色 1 8 5" xfId="103"/>
    <cellStyle name="千位分隔 83" xfId="104"/>
    <cellStyle name="60% - 强调文字颜色 5 3 2 2" xfId="105"/>
    <cellStyle name="输出 7 9" xfId="106"/>
    <cellStyle name="百分比 104" xfId="107"/>
    <cellStyle name="着色 1 2" xfId="108"/>
    <cellStyle name="注释 2 14" xfId="109"/>
    <cellStyle name="强调文字颜色 1 4 4 2" xfId="110"/>
    <cellStyle name="着色 3 2" xfId="111"/>
    <cellStyle name="计算 11 7" xfId="112"/>
    <cellStyle name="输入 5 8" xfId="113"/>
    <cellStyle name="60% - 强调文字颜色 4 5 5" xfId="114"/>
    <cellStyle name="20% - 强调文字颜色 1 10 10" xfId="115"/>
    <cellStyle name="20% - 强调文字颜色 2 11 10" xfId="116"/>
    <cellStyle name="60% - 强调文字颜色 2 6 2 2" xfId="117"/>
    <cellStyle name="Norma,_laroux_4_营业在建 (2)_E21" xfId="118"/>
    <cellStyle name="20% - 强调文字颜色 5 11" xfId="119"/>
    <cellStyle name="Accent2 - 20%" xfId="120"/>
    <cellStyle name="60% - 强调文字颜色 1 10 4 2" xfId="121"/>
    <cellStyle name="着色 4 3" xfId="122"/>
    <cellStyle name="强调文字颜色 6 2 8" xfId="123"/>
    <cellStyle name="常规 80 2" xfId="124"/>
    <cellStyle name="千位分隔 31" xfId="125"/>
    <cellStyle name="60% - 强调文字颜色 4 2 3 2" xfId="126"/>
    <cellStyle name="标题 4 12 7" xfId="127"/>
    <cellStyle name="标题 2 13" xfId="128"/>
    <cellStyle name="40% - 强调文字颜色 3 2 13" xfId="129"/>
    <cellStyle name="60% - 强调文字颜色 5 9" xfId="130"/>
    <cellStyle name="分级显示行_1_13区汇总" xfId="131"/>
    <cellStyle name="好_重点企业" xfId="132"/>
    <cellStyle name="强调文字颜色 4 6 8" xfId="133"/>
    <cellStyle name="60% - 强调文字颜色 3 5" xfId="134"/>
    <cellStyle name="输入 3 9" xfId="135"/>
    <cellStyle name="60% - 强调文字颜色 6 10 7" xfId="136"/>
    <cellStyle name="着色 2 2" xfId="137"/>
    <cellStyle name="20% - 着色 6 2" xfId="138"/>
    <cellStyle name="强调文字颜色 4 4 9" xfId="139"/>
    <cellStyle name="适中 5 8" xfId="140"/>
    <cellStyle name="差_新" xfId="141"/>
    <cellStyle name="钎霖_4岿角利" xfId="142"/>
    <cellStyle name="好_2006年34青海" xfId="143"/>
    <cellStyle name="Accent1 - 60%" xfId="144"/>
    <cellStyle name="数字 2" xfId="145"/>
    <cellStyle name="Currency_1995" xfId="146"/>
    <cellStyle name="Comma_1995" xfId="147"/>
    <cellStyle name="差_同德" xfId="148"/>
    <cellStyle name="强调 3" xfId="149"/>
    <cellStyle name="标题 3 13" xfId="150"/>
    <cellStyle name="40% - 着色 4 3" xfId="151"/>
    <cellStyle name="解释性文本 13" xfId="152"/>
    <cellStyle name="Accent3 - 40%" xfId="153"/>
    <cellStyle name="20% - 着色 3 2" xfId="154"/>
    <cellStyle name="强调文字颜色 5 8 8" xfId="155"/>
    <cellStyle name="20% - 强调文字颜色 1 8" xfId="156"/>
    <cellStyle name="Accent1 - 40%" xfId="157"/>
    <cellStyle name="常规 237 2" xfId="158"/>
    <cellStyle name="60% - 强调文字颜色 4 3 7" xfId="159"/>
    <cellStyle name="小数" xfId="160"/>
    <cellStyle name="Accent3 - 60%" xfId="161"/>
    <cellStyle name="标题 3 7 5" xfId="162"/>
    <cellStyle name="Accent6 - 40%" xfId="163"/>
    <cellStyle name="20% - 强调文字颜色 6 5 10" xfId="164"/>
    <cellStyle name="标题 1 2 7" xfId="165"/>
    <cellStyle name="输出 8 6" xfId="166"/>
    <cellStyle name="60% - 强调文字颜色 2 11 5" xfId="167"/>
    <cellStyle name="40% - 强调文字颜色 5 2 12" xfId="168"/>
    <cellStyle name="60% - 强调文字颜色 2 2 8" xfId="169"/>
    <cellStyle name="60% - 强调文字颜色 6 4 5" xfId="170"/>
    <cellStyle name="超级链接" xfId="171"/>
    <cellStyle name="20% - 强调文字颜色 4 2 13" xfId="172"/>
    <cellStyle name="标题 2 12 7" xfId="173"/>
    <cellStyle name="comma zerodec 2" xfId="174"/>
    <cellStyle name="差_28四川" xfId="175"/>
    <cellStyle name="_增加表格(印刷)" xfId="176"/>
    <cellStyle name="差_05潍坊" xfId="177"/>
    <cellStyle name="未定义" xfId="178"/>
    <cellStyle name="差_30云南" xfId="179"/>
    <cellStyle name="Accent6 - 60%" xfId="180"/>
    <cellStyle name="输出 2 10" xfId="181"/>
    <cellStyle name="60% - 强调文字颜色 3 6 7" xfId="182"/>
    <cellStyle name="60% - 着色 1" xfId="183"/>
    <cellStyle name="差_2016年咸宁市财政收入调查 （通城县）7.251 " xfId="184"/>
    <cellStyle name="强调文字颜色 6 2 9" xfId="185"/>
    <cellStyle name="Date" xfId="186"/>
    <cellStyle name="强调文字颜色 1 12 7" xfId="187"/>
    <cellStyle name="常规_2016年公共预算执行-表1_22" xfId="188"/>
    <cellStyle name="着色 6 3" xfId="189"/>
    <cellStyle name="Accent1_2006年33甘肃" xfId="190"/>
    <cellStyle name="警告文本 13" xfId="191"/>
    <cellStyle name="好_2016年全市一般公共预算收入预期目标分解表 2" xfId="192"/>
    <cellStyle name="常规_2009年省对下结算单（定,与平衡表科目一致）" xfId="193"/>
    <cellStyle name="常规_Sheet1_2016年公共预算执行-表1" xfId="194"/>
    <cellStyle name="后继超级链接" xfId="195"/>
    <cellStyle name="好_2016年咸宁市财政收入调查 （通城县）7.251  3" xfId="196"/>
    <cellStyle name="20% - 着色 5 3" xfId="197"/>
    <cellStyle name="60% - 着色 5" xfId="198"/>
    <cellStyle name="好_2006年14安徽" xfId="199"/>
    <cellStyle name="Percent [2]" xfId="200"/>
    <cellStyle name="强调文字颜色 5 2 9" xfId="201"/>
    <cellStyle name="60% - 强调文字颜色 6 2 8" xfId="202"/>
    <cellStyle name="好_33甘肃" xfId="203"/>
    <cellStyle name="40% - 着色 3 2" xfId="204"/>
    <cellStyle name="40% - 着色 6 2" xfId="205"/>
    <cellStyle name="Percent_laroux" xfId="206"/>
    <cellStyle name="标题 3 8 7" xfId="207"/>
    <cellStyle name="千分位[0]_ 白土" xfId="208"/>
    <cellStyle name="40% - 着色 2" xfId="209"/>
    <cellStyle name="no dec 2" xfId="210"/>
    <cellStyle name="烹拳_ +Foil &amp; -FOIL &amp; PAPER" xfId="211"/>
    <cellStyle name="差_2006年33甘肃" xfId="212"/>
    <cellStyle name="归盒啦_95" xfId="213"/>
    <cellStyle name="标题 4 13" xfId="214"/>
    <cellStyle name="40% - 强调文字颜色 2 2 12" xfId="215"/>
    <cellStyle name="Accent2" xfId="216"/>
    <cellStyle name="Accent6_2006年33甘肃" xfId="217"/>
    <cellStyle name="통화_BOILER-CO1" xfId="218"/>
    <cellStyle name="60% - 着色 3" xfId="219"/>
    <cellStyle name="Accent5" xfId="220"/>
    <cellStyle name="Currency1" xfId="221"/>
    <cellStyle name="40% - 强调文字颜色 6 2 13" xfId="222"/>
    <cellStyle name="40% - 着色 1" xfId="223"/>
    <cellStyle name="适中 2 9" xfId="224"/>
    <cellStyle name="强调文字颜色 3 2 8" xfId="225"/>
    <cellStyle name="Calc Currency (0)" xfId="226"/>
    <cellStyle name="60% - 强调文字颜色 1 2 8" xfId="227"/>
    <cellStyle name="链接单元格 13" xfId="228"/>
    <cellStyle name="콤마 [0]_BOILER-CO1" xfId="229"/>
    <cellStyle name="霓付_ +Foil &amp; -FOIL &amp; PAPER" xfId="230"/>
    <cellStyle name="20% - 强调文字颜色 6 2 13" xfId="231"/>
    <cellStyle name="HEADING1" xfId="232"/>
    <cellStyle name="20% - 着色 2 3" xfId="233"/>
    <cellStyle name="Total" xfId="234"/>
    <cellStyle name="标题 1 13" xfId="235"/>
    <cellStyle name="HEADING2" xfId="236"/>
    <cellStyle name="标题 5 3" xfId="237"/>
    <cellStyle name="Dollar (zero dec)" xfId="238"/>
    <cellStyle name="Accent5 - 20%" xfId="239"/>
    <cellStyle name="60% - 强调文字颜色 4 2 8" xfId="240"/>
    <cellStyle name="콤마_BOILER-CO1" xfId="241"/>
    <cellStyle name="20% - 强调文字颜色 3 2 13" xfId="242"/>
    <cellStyle name="20% - 强调文字颜色 5 2 13" xfId="243"/>
    <cellStyle name="Input [yellow]" xfId="244"/>
    <cellStyle name="Header1" xfId="245"/>
    <cellStyle name="霓付 [0]_ +Foil &amp; -FOIL &amp; PAPER" xfId="246"/>
    <cellStyle name="烹拳 [0]_ +Foil &amp; -FOIL &amp; PAPER" xfId="247"/>
    <cellStyle name="标题 8" xfId="248"/>
    <cellStyle name="检查单元格 2 7" xfId="249"/>
    <cellStyle name="20% - 强调文字颜色 1 2 13" xfId="250"/>
    <cellStyle name="普通_ 白土" xfId="251"/>
    <cellStyle name="千分位_ 白土" xfId="252"/>
    <cellStyle name="输入 2 10" xfId="253"/>
    <cellStyle name="差_2016年全市一般公共预算收入预期目标分解表" xfId="254"/>
    <cellStyle name="60% - 强调文字颜色 3 2 8" xfId="255"/>
    <cellStyle name="20% - 强调文字颜色 2 2 13" xfId="256"/>
    <cellStyle name="Normal - Style1" xfId="257"/>
    <cellStyle name="Normal_#10-Headcount" xfId="258"/>
    <cellStyle name="Fixed" xfId="259"/>
    <cellStyle name="Header2" xfId="260"/>
    <cellStyle name="Grey" xfId="261"/>
    <cellStyle name="强调文字颜色 1 2 8" xfId="262"/>
    <cellStyle name="强调 1" xfId="263"/>
    <cellStyle name="汇总 13" xfId="264"/>
    <cellStyle name="强调文字颜色 2 2 7" xfId="265"/>
    <cellStyle name="强调 2" xfId="266"/>
    <cellStyle name="Comma [0]" xfId="267"/>
    <cellStyle name="표준_0N-HANDLING " xfId="268"/>
    <cellStyle name="常规_月报 (2)_1" xfId="26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5"/>
  <sheetViews>
    <sheetView showZeros="0" workbookViewId="0">
      <pane xSplit="1" ySplit="4" topLeftCell="B42" activePane="bottomRight" state="frozen"/>
      <selection/>
      <selection pane="topRight"/>
      <selection pane="bottomLeft"/>
      <selection pane="bottomRight" activeCell="D50" sqref="D31 D36 D50"/>
    </sheetView>
  </sheetViews>
  <sheetFormatPr defaultColWidth="9" defaultRowHeight="15" outlineLevelCol="6"/>
  <cols>
    <col min="1" max="1" width="31" style="39" customWidth="1"/>
    <col min="2" max="2" width="11.625" style="39" customWidth="1"/>
    <col min="3" max="3" width="11.875" style="39" customWidth="1"/>
    <col min="4" max="5" width="10.375" style="39" customWidth="1"/>
    <col min="6" max="6" width="8.875" style="39" customWidth="1"/>
    <col min="7" max="7" width="10" style="39" customWidth="1"/>
    <col min="8" max="9" width="12.7083333333333" style="39"/>
    <col min="10" max="10" width="10.375" style="39"/>
    <col min="11" max="16384" width="9" style="39"/>
  </cols>
  <sheetData>
    <row r="1" ht="28" customHeight="1" spans="1:7">
      <c r="A1" s="62" t="s">
        <v>0</v>
      </c>
      <c r="B1" s="62"/>
      <c r="C1" s="62"/>
      <c r="D1" s="62"/>
      <c r="E1" s="62"/>
      <c r="F1" s="62"/>
      <c r="G1" s="62"/>
    </row>
    <row r="2" ht="16.5" customHeight="1" spans="1:7">
      <c r="A2" s="41" t="s">
        <v>1</v>
      </c>
      <c r="B2" s="42"/>
      <c r="C2" s="63"/>
      <c r="D2" s="63"/>
      <c r="E2" s="63"/>
      <c r="F2" s="64" t="s">
        <v>2</v>
      </c>
      <c r="G2" s="64"/>
    </row>
    <row r="3" ht="16.5" customHeight="1" spans="1:7">
      <c r="A3" s="45" t="s">
        <v>3</v>
      </c>
      <c r="B3" s="65" t="s">
        <v>4</v>
      </c>
      <c r="C3" s="66" t="s">
        <v>5</v>
      </c>
      <c r="D3" s="65" t="s">
        <v>6</v>
      </c>
      <c r="E3" s="65" t="s">
        <v>7</v>
      </c>
      <c r="F3" s="65" t="s">
        <v>8</v>
      </c>
      <c r="G3" s="48" t="s">
        <v>9</v>
      </c>
    </row>
    <row r="4" ht="16.5" customHeight="1" spans="1:7">
      <c r="A4" s="45"/>
      <c r="B4" s="67"/>
      <c r="C4" s="66"/>
      <c r="D4" s="67"/>
      <c r="E4" s="67"/>
      <c r="F4" s="67"/>
      <c r="G4" s="48"/>
    </row>
    <row r="5" ht="17.5" customHeight="1" spans="1:7">
      <c r="A5" s="73" t="s">
        <v>10</v>
      </c>
      <c r="B5" s="46">
        <f>SUM(B6,B21)</f>
        <v>167554</v>
      </c>
      <c r="C5" s="46">
        <f>SUM(C6,C21)</f>
        <v>178742</v>
      </c>
      <c r="D5" s="46">
        <f>SUM(D6,D21)</f>
        <v>183167</v>
      </c>
      <c r="E5" s="54">
        <f>D5/C5*100</f>
        <v>102.475635273187</v>
      </c>
      <c r="F5" s="52">
        <f>(D5-B5)/B5*100</f>
        <v>9.31818995667068</v>
      </c>
      <c r="G5" s="52"/>
    </row>
    <row r="6" ht="17.5" customHeight="1" spans="1:7">
      <c r="A6" s="73" t="s">
        <v>11</v>
      </c>
      <c r="B6" s="46">
        <f>SUM(B7:B7,B8:B8,B9:B11,B12:B20)</f>
        <v>95586</v>
      </c>
      <c r="C6" s="46">
        <f>SUM(C7:C7,C8:C8,C9:C11,C12:C20)</f>
        <v>112800</v>
      </c>
      <c r="D6" s="46">
        <f>SUM(D7:D7,D8:D8,D9:D11,D12:D20)</f>
        <v>115665</v>
      </c>
      <c r="E6" s="54">
        <f t="shared" ref="E6:E37" si="0">D6/C6*100</f>
        <v>102.539893617021</v>
      </c>
      <c r="F6" s="52">
        <f t="shared" ref="F6:F37" si="1">(D6-B6)/B6*100</f>
        <v>21.0062142991651</v>
      </c>
      <c r="G6" s="52"/>
    </row>
    <row r="7" ht="17.5" customHeight="1" spans="1:7">
      <c r="A7" s="74" t="s">
        <v>12</v>
      </c>
      <c r="B7" s="51">
        <v>47589</v>
      </c>
      <c r="C7" s="75">
        <v>56994</v>
      </c>
      <c r="D7" s="51">
        <v>58331</v>
      </c>
      <c r="E7" s="54">
        <f t="shared" si="0"/>
        <v>102.345860967821</v>
      </c>
      <c r="F7" s="52">
        <f t="shared" si="1"/>
        <v>22.5724432116666</v>
      </c>
      <c r="G7" s="52"/>
    </row>
    <row r="8" ht="17.5" customHeight="1" spans="1:7">
      <c r="A8" s="74" t="s">
        <v>13</v>
      </c>
      <c r="B8" s="51">
        <v>7761</v>
      </c>
      <c r="C8" s="75">
        <v>9080</v>
      </c>
      <c r="D8" s="51">
        <v>8785</v>
      </c>
      <c r="E8" s="54">
        <f t="shared" si="0"/>
        <v>96.7511013215859</v>
      </c>
      <c r="F8" s="52">
        <f t="shared" si="1"/>
        <v>13.1941760082464</v>
      </c>
      <c r="G8" s="52"/>
    </row>
    <row r="9" ht="17.5" customHeight="1" spans="1:7">
      <c r="A9" s="74" t="s">
        <v>14</v>
      </c>
      <c r="B9" s="51">
        <v>2491</v>
      </c>
      <c r="C9" s="75">
        <v>2970</v>
      </c>
      <c r="D9" s="51">
        <v>3693</v>
      </c>
      <c r="E9" s="54">
        <f t="shared" si="0"/>
        <v>124.343434343434</v>
      </c>
      <c r="F9" s="52">
        <f t="shared" si="1"/>
        <v>48.2537133681252</v>
      </c>
      <c r="G9" s="52"/>
    </row>
    <row r="10" ht="17.5" customHeight="1" spans="1:7">
      <c r="A10" s="74" t="s">
        <v>15</v>
      </c>
      <c r="B10" s="51">
        <v>864</v>
      </c>
      <c r="C10" s="75">
        <v>2011</v>
      </c>
      <c r="D10" s="51">
        <v>998</v>
      </c>
      <c r="E10" s="54">
        <f t="shared" si="0"/>
        <v>49.6270512182994</v>
      </c>
      <c r="F10" s="52">
        <f t="shared" si="1"/>
        <v>15.5092592592593</v>
      </c>
      <c r="G10" s="52"/>
    </row>
    <row r="11" ht="17.5" customHeight="1" spans="1:7">
      <c r="A11" s="74" t="s">
        <v>16</v>
      </c>
      <c r="B11" s="51">
        <v>5260</v>
      </c>
      <c r="C11" s="75">
        <v>5818</v>
      </c>
      <c r="D11" s="51">
        <v>6070</v>
      </c>
      <c r="E11" s="54">
        <f t="shared" si="0"/>
        <v>104.331385355792</v>
      </c>
      <c r="F11" s="52">
        <f t="shared" si="1"/>
        <v>15.3992395437262</v>
      </c>
      <c r="G11" s="52"/>
    </row>
    <row r="12" ht="17.5" customHeight="1" spans="1:7">
      <c r="A12" s="74" t="s">
        <v>17</v>
      </c>
      <c r="B12" s="51">
        <v>8143</v>
      </c>
      <c r="C12" s="75">
        <v>6940</v>
      </c>
      <c r="D12" s="51">
        <v>7225</v>
      </c>
      <c r="E12" s="54">
        <f t="shared" si="0"/>
        <v>104.106628242075</v>
      </c>
      <c r="F12" s="52">
        <f t="shared" si="1"/>
        <v>-11.2734864300626</v>
      </c>
      <c r="G12" s="52"/>
    </row>
    <row r="13" ht="17.5" customHeight="1" spans="1:7">
      <c r="A13" s="74" t="s">
        <v>18</v>
      </c>
      <c r="B13" s="51">
        <v>1683</v>
      </c>
      <c r="C13" s="75">
        <v>1862</v>
      </c>
      <c r="D13" s="51">
        <v>1572</v>
      </c>
      <c r="E13" s="54">
        <f t="shared" si="0"/>
        <v>84.4253490870032</v>
      </c>
      <c r="F13" s="52">
        <f t="shared" si="1"/>
        <v>-6.59536541889483</v>
      </c>
      <c r="G13" s="52"/>
    </row>
    <row r="14" ht="17.5" customHeight="1" spans="1:7">
      <c r="A14" s="74" t="s">
        <v>19</v>
      </c>
      <c r="B14" s="51">
        <v>6277</v>
      </c>
      <c r="C14" s="75">
        <v>6277</v>
      </c>
      <c r="D14" s="51">
        <v>5876</v>
      </c>
      <c r="E14" s="54">
        <f t="shared" si="0"/>
        <v>93.6115978970846</v>
      </c>
      <c r="F14" s="52">
        <f t="shared" si="1"/>
        <v>-6.38840210291541</v>
      </c>
      <c r="G14" s="52"/>
    </row>
    <row r="15" ht="17.5" customHeight="1" spans="1:7">
      <c r="A15" s="74" t="s">
        <v>20</v>
      </c>
      <c r="B15" s="51">
        <v>3186</v>
      </c>
      <c r="C15" s="75">
        <v>2521</v>
      </c>
      <c r="D15" s="51">
        <v>2234</v>
      </c>
      <c r="E15" s="54">
        <f t="shared" si="0"/>
        <v>88.6156287187624</v>
      </c>
      <c r="F15" s="52">
        <f t="shared" si="1"/>
        <v>-29.8807281858129</v>
      </c>
      <c r="G15" s="52"/>
    </row>
    <row r="16" ht="17.5" customHeight="1" spans="1:7">
      <c r="A16" s="74" t="s">
        <v>21</v>
      </c>
      <c r="B16" s="51">
        <v>2136</v>
      </c>
      <c r="C16" s="75">
        <v>4125</v>
      </c>
      <c r="D16" s="51">
        <v>5101</v>
      </c>
      <c r="E16" s="54">
        <f t="shared" si="0"/>
        <v>123.660606060606</v>
      </c>
      <c r="F16" s="52">
        <f t="shared" si="1"/>
        <v>138.810861423221</v>
      </c>
      <c r="G16" s="52"/>
    </row>
    <row r="17" ht="17.5" customHeight="1" spans="1:7">
      <c r="A17" s="74" t="s">
        <v>22</v>
      </c>
      <c r="B17" s="51">
        <v>1969</v>
      </c>
      <c r="C17" s="75">
        <v>3250</v>
      </c>
      <c r="D17" s="51">
        <v>2826</v>
      </c>
      <c r="E17" s="54">
        <f t="shared" si="0"/>
        <v>86.9538461538462</v>
      </c>
      <c r="F17" s="52">
        <f t="shared" si="1"/>
        <v>43.5246317927882</v>
      </c>
      <c r="G17" s="52"/>
    </row>
    <row r="18" ht="17.5" customHeight="1" spans="1:7">
      <c r="A18" s="74" t="s">
        <v>23</v>
      </c>
      <c r="B18" s="51">
        <v>8126</v>
      </c>
      <c r="C18" s="75">
        <v>10852</v>
      </c>
      <c r="D18" s="51">
        <v>12870</v>
      </c>
      <c r="E18" s="54">
        <f t="shared" si="0"/>
        <v>118.595650571323</v>
      </c>
      <c r="F18" s="52">
        <f t="shared" si="1"/>
        <v>58.3805070145213</v>
      </c>
      <c r="G18" s="52"/>
    </row>
    <row r="19" ht="17.5" customHeight="1" spans="1:7">
      <c r="A19" s="74" t="s">
        <v>24</v>
      </c>
      <c r="B19" s="51">
        <v>101</v>
      </c>
      <c r="C19" s="75">
        <v>100</v>
      </c>
      <c r="D19" s="51">
        <v>84</v>
      </c>
      <c r="E19" s="54">
        <f t="shared" si="0"/>
        <v>84</v>
      </c>
      <c r="F19" s="52">
        <f t="shared" si="1"/>
        <v>-16.8316831683168</v>
      </c>
      <c r="G19" s="52"/>
    </row>
    <row r="20" ht="17.5" customHeight="1" spans="1:7">
      <c r="A20" s="74" t="s">
        <v>25</v>
      </c>
      <c r="B20" s="51"/>
      <c r="C20" s="75"/>
      <c r="D20" s="51"/>
      <c r="E20" s="54"/>
      <c r="F20" s="52"/>
      <c r="G20" s="52"/>
    </row>
    <row r="21" ht="17.5" customHeight="1" spans="1:7">
      <c r="A21" s="76" t="s">
        <v>26</v>
      </c>
      <c r="B21" s="46">
        <f>SUM(B23,B22,B24,B25:B29)</f>
        <v>71968</v>
      </c>
      <c r="C21" s="46">
        <f>SUM(C23,C22,C24,C25:C29)</f>
        <v>65942</v>
      </c>
      <c r="D21" s="46">
        <f>SUM(D23,D22,D24,D25:D29)</f>
        <v>67502</v>
      </c>
      <c r="E21" s="54">
        <f t="shared" si="0"/>
        <v>102.365715325589</v>
      </c>
      <c r="F21" s="52">
        <f t="shared" si="1"/>
        <v>-6.20553579368608</v>
      </c>
      <c r="G21" s="52"/>
    </row>
    <row r="22" ht="17.5" customHeight="1" spans="1:7">
      <c r="A22" s="74" t="s">
        <v>27</v>
      </c>
      <c r="B22" s="51">
        <v>4247</v>
      </c>
      <c r="C22" s="75">
        <v>3960</v>
      </c>
      <c r="D22" s="51">
        <v>4709</v>
      </c>
      <c r="E22" s="54">
        <f t="shared" si="0"/>
        <v>118.914141414141</v>
      </c>
      <c r="F22" s="52">
        <f t="shared" si="1"/>
        <v>10.8782670120085</v>
      </c>
      <c r="G22" s="52"/>
    </row>
    <row r="23" ht="17.5" customHeight="1" spans="1:7">
      <c r="A23" s="74" t="s">
        <v>28</v>
      </c>
      <c r="B23" s="51">
        <v>5801</v>
      </c>
      <c r="C23" s="75">
        <v>4220</v>
      </c>
      <c r="D23" s="51">
        <v>4286</v>
      </c>
      <c r="E23" s="54">
        <f t="shared" si="0"/>
        <v>101.563981042654</v>
      </c>
      <c r="F23" s="52">
        <f t="shared" si="1"/>
        <v>-26.1161868643337</v>
      </c>
      <c r="G23" s="52"/>
    </row>
    <row r="24" ht="17.5" customHeight="1" spans="1:7">
      <c r="A24" s="74" t="s">
        <v>29</v>
      </c>
      <c r="B24" s="51">
        <v>7921</v>
      </c>
      <c r="C24" s="75">
        <v>13598</v>
      </c>
      <c r="D24" s="51">
        <v>13422</v>
      </c>
      <c r="E24" s="54">
        <f t="shared" si="0"/>
        <v>98.7056920135314</v>
      </c>
      <c r="F24" s="52">
        <f t="shared" si="1"/>
        <v>69.448301982073</v>
      </c>
      <c r="G24" s="52"/>
    </row>
    <row r="25" ht="17.5" customHeight="1" spans="1:7">
      <c r="A25" s="77" t="s">
        <v>30</v>
      </c>
      <c r="B25" s="51">
        <v>-5001</v>
      </c>
      <c r="C25" s="75">
        <v>0</v>
      </c>
      <c r="D25" s="51"/>
      <c r="E25" s="54"/>
      <c r="F25" s="52"/>
      <c r="G25" s="52"/>
    </row>
    <row r="26" ht="17.5" customHeight="1" spans="1:7">
      <c r="A26" s="77" t="s">
        <v>31</v>
      </c>
      <c r="B26" s="51">
        <v>57089</v>
      </c>
      <c r="C26" s="75">
        <v>42779</v>
      </c>
      <c r="D26" s="51">
        <v>43154</v>
      </c>
      <c r="E26" s="54">
        <f t="shared" si="0"/>
        <v>100.876598330957</v>
      </c>
      <c r="F26" s="52">
        <f t="shared" si="1"/>
        <v>-24.4092557235194</v>
      </c>
      <c r="G26" s="52"/>
    </row>
    <row r="27" ht="17.5" customHeight="1" spans="1:7">
      <c r="A27" s="77" t="s">
        <v>32</v>
      </c>
      <c r="B27" s="51">
        <v>1165</v>
      </c>
      <c r="C27" s="75">
        <v>985</v>
      </c>
      <c r="D27" s="51">
        <v>580</v>
      </c>
      <c r="E27" s="54">
        <f t="shared" si="0"/>
        <v>58.8832487309645</v>
      </c>
      <c r="F27" s="52">
        <f t="shared" si="1"/>
        <v>-50.2145922746781</v>
      </c>
      <c r="G27" s="52"/>
    </row>
    <row r="28" ht="17.5" customHeight="1" spans="1:7">
      <c r="A28" s="77" t="s">
        <v>33</v>
      </c>
      <c r="B28" s="51">
        <v>746</v>
      </c>
      <c r="C28" s="75">
        <v>400</v>
      </c>
      <c r="D28" s="51">
        <v>1351</v>
      </c>
      <c r="E28" s="54"/>
      <c r="F28" s="52">
        <f t="shared" si="1"/>
        <v>81.0991957104558</v>
      </c>
      <c r="G28" s="52"/>
    </row>
    <row r="29" ht="17.5" customHeight="1" spans="1:7">
      <c r="A29" s="74" t="s">
        <v>34</v>
      </c>
      <c r="B29" s="51"/>
      <c r="C29" s="51"/>
      <c r="D29" s="51"/>
      <c r="E29" s="54"/>
      <c r="F29" s="52"/>
      <c r="G29" s="52"/>
    </row>
    <row r="30" ht="17.25" customHeight="1" spans="1:7">
      <c r="A30" s="78" t="s">
        <v>35</v>
      </c>
      <c r="B30" s="46">
        <f>B31+B36+B50+B71+B72+B73+B74</f>
        <v>482287</v>
      </c>
      <c r="C30" s="46">
        <f>C31+C36+C50+C71+C72+C73+C74</f>
        <v>492798</v>
      </c>
      <c r="D30" s="46">
        <f>D31+D36+D50+D71+D72+D73+D74</f>
        <v>447157</v>
      </c>
      <c r="E30" s="54">
        <f>D30/C30*100</f>
        <v>90.7383958538793</v>
      </c>
      <c r="F30" s="52">
        <f>(D30-B30)/B30*100</f>
        <v>-7.28404456267741</v>
      </c>
      <c r="G30" s="70"/>
    </row>
    <row r="31" ht="17.25" customHeight="1" spans="1:7">
      <c r="A31" s="78" t="s">
        <v>36</v>
      </c>
      <c r="B31" s="46">
        <f>B33+B34+B35+B32</f>
        <v>13249</v>
      </c>
      <c r="C31" s="46">
        <f>C33+C34+C35+C32</f>
        <v>13249</v>
      </c>
      <c r="D31" s="46">
        <f>D33+D34+D35+D32</f>
        <v>13249</v>
      </c>
      <c r="E31" s="54">
        <f>D31/C31*100</f>
        <v>100</v>
      </c>
      <c r="F31" s="52">
        <f>(D31-B31)/B31*100</f>
        <v>0</v>
      </c>
      <c r="G31" s="70"/>
    </row>
    <row r="32" ht="17.25" customHeight="1" spans="1:7">
      <c r="A32" s="79" t="s">
        <v>37</v>
      </c>
      <c r="B32" s="51">
        <v>1098</v>
      </c>
      <c r="C32" s="51">
        <v>1098</v>
      </c>
      <c r="D32" s="51">
        <v>1098</v>
      </c>
      <c r="E32" s="54">
        <f t="shared" ref="E32:E64" si="2">D32/C32*100</f>
        <v>100</v>
      </c>
      <c r="F32" s="52">
        <f t="shared" ref="F32:F63" si="3">(D32-B32)/B32*100</f>
        <v>0</v>
      </c>
      <c r="G32" s="70"/>
    </row>
    <row r="33" spans="1:7">
      <c r="A33" s="79" t="s">
        <v>38</v>
      </c>
      <c r="B33" s="51">
        <v>2434</v>
      </c>
      <c r="C33" s="51">
        <v>2434</v>
      </c>
      <c r="D33" s="51">
        <v>2434</v>
      </c>
      <c r="E33" s="54">
        <f t="shared" si="2"/>
        <v>100</v>
      </c>
      <c r="F33" s="52">
        <f t="shared" si="3"/>
        <v>0</v>
      </c>
      <c r="G33" s="70"/>
    </row>
    <row r="34" spans="1:7">
      <c r="A34" s="79" t="s">
        <v>39</v>
      </c>
      <c r="B34" s="51">
        <v>7399</v>
      </c>
      <c r="C34" s="51">
        <v>7399</v>
      </c>
      <c r="D34" s="51">
        <v>7399</v>
      </c>
      <c r="E34" s="54">
        <f t="shared" si="2"/>
        <v>100</v>
      </c>
      <c r="F34" s="52">
        <f t="shared" si="3"/>
        <v>0</v>
      </c>
      <c r="G34" s="70"/>
    </row>
    <row r="35" spans="1:7">
      <c r="A35" s="79" t="s">
        <v>40</v>
      </c>
      <c r="B35" s="51">
        <v>2318</v>
      </c>
      <c r="C35" s="51">
        <v>2318</v>
      </c>
      <c r="D35" s="51">
        <v>2318</v>
      </c>
      <c r="E35" s="54">
        <f t="shared" si="2"/>
        <v>100</v>
      </c>
      <c r="F35" s="52">
        <f t="shared" si="3"/>
        <v>0</v>
      </c>
      <c r="G35" s="70"/>
    </row>
    <row r="36" spans="1:7">
      <c r="A36" s="80" t="s">
        <v>41</v>
      </c>
      <c r="B36" s="81">
        <f>SUM(B37:B49)</f>
        <v>270934</v>
      </c>
      <c r="C36" s="81">
        <f>SUM(C37:C49)</f>
        <v>275509</v>
      </c>
      <c r="D36" s="81">
        <f>SUM(D37:D49)</f>
        <v>277139</v>
      </c>
      <c r="E36" s="54">
        <f t="shared" si="2"/>
        <v>100.591632215282</v>
      </c>
      <c r="F36" s="52">
        <f t="shared" si="3"/>
        <v>2.2902256638148</v>
      </c>
      <c r="G36" s="70"/>
    </row>
    <row r="37" spans="1:7">
      <c r="A37" s="82" t="s">
        <v>42</v>
      </c>
      <c r="B37" s="83"/>
      <c r="C37" s="83"/>
      <c r="D37" s="83"/>
      <c r="E37" s="54"/>
      <c r="F37" s="52"/>
      <c r="G37" s="70"/>
    </row>
    <row r="38" spans="1:7">
      <c r="A38" s="79" t="s">
        <v>43</v>
      </c>
      <c r="B38" s="83">
        <v>8551</v>
      </c>
      <c r="C38" s="83">
        <v>13473</v>
      </c>
      <c r="D38" s="83">
        <v>14391</v>
      </c>
      <c r="E38" s="54">
        <f t="shared" si="2"/>
        <v>106.813627254509</v>
      </c>
      <c r="F38" s="52">
        <f t="shared" si="3"/>
        <v>68.2961057186294</v>
      </c>
      <c r="G38" s="70"/>
    </row>
    <row r="39" spans="1:7">
      <c r="A39" s="79" t="s">
        <v>44</v>
      </c>
      <c r="B39" s="83">
        <v>54760</v>
      </c>
      <c r="C39" s="83">
        <v>55010</v>
      </c>
      <c r="D39" s="83">
        <v>64135</v>
      </c>
      <c r="E39" s="54">
        <f t="shared" si="2"/>
        <v>116.587893110344</v>
      </c>
      <c r="F39" s="52">
        <f t="shared" si="3"/>
        <v>17.1201607012418</v>
      </c>
      <c r="G39" s="70"/>
    </row>
    <row r="40" spans="1:7">
      <c r="A40" s="79" t="s">
        <v>45</v>
      </c>
      <c r="B40" s="83">
        <v>35671</v>
      </c>
      <c r="C40" s="83">
        <v>37848</v>
      </c>
      <c r="D40" s="83">
        <v>40531</v>
      </c>
      <c r="E40" s="54">
        <f t="shared" si="2"/>
        <v>107.088881843162</v>
      </c>
      <c r="F40" s="52">
        <f t="shared" si="3"/>
        <v>13.6245129096465</v>
      </c>
      <c r="G40" s="70"/>
    </row>
    <row r="41" spans="1:7">
      <c r="A41" s="84" t="s">
        <v>46</v>
      </c>
      <c r="B41" s="83">
        <v>2194</v>
      </c>
      <c r="C41" s="83">
        <v>2569</v>
      </c>
      <c r="D41" s="83">
        <v>2620</v>
      </c>
      <c r="E41" s="54">
        <f t="shared" si="2"/>
        <v>101.985208252238</v>
      </c>
      <c r="F41" s="52">
        <f t="shared" si="3"/>
        <v>19.4165907019143</v>
      </c>
      <c r="G41" s="70"/>
    </row>
    <row r="42" spans="1:7">
      <c r="A42" s="84" t="s">
        <v>47</v>
      </c>
      <c r="B42" s="83">
        <v>80</v>
      </c>
      <c r="C42" s="83">
        <v>72</v>
      </c>
      <c r="D42" s="83">
        <v>101</v>
      </c>
      <c r="E42" s="54"/>
      <c r="F42" s="52">
        <f t="shared" si="3"/>
        <v>26.25</v>
      </c>
      <c r="G42" s="70"/>
    </row>
    <row r="43" spans="1:7">
      <c r="A43" s="84" t="s">
        <v>48</v>
      </c>
      <c r="B43" s="83">
        <v>32111</v>
      </c>
      <c r="C43" s="83">
        <v>38583</v>
      </c>
      <c r="D43" s="83">
        <v>38055</v>
      </c>
      <c r="E43" s="54">
        <f t="shared" si="2"/>
        <v>98.6315216546147</v>
      </c>
      <c r="F43" s="52">
        <f t="shared" si="3"/>
        <v>18.5107906947775</v>
      </c>
      <c r="G43" s="70"/>
    </row>
    <row r="44" spans="1:7">
      <c r="A44" s="85" t="s">
        <v>49</v>
      </c>
      <c r="B44" s="83">
        <v>5782</v>
      </c>
      <c r="C44" s="83">
        <v>5790</v>
      </c>
      <c r="D44" s="83">
        <v>6011</v>
      </c>
      <c r="E44" s="54">
        <f t="shared" si="2"/>
        <v>103.816925734024</v>
      </c>
      <c r="F44" s="52">
        <f t="shared" si="3"/>
        <v>3.96056727775856</v>
      </c>
      <c r="G44" s="70"/>
    </row>
    <row r="45" spans="1:7">
      <c r="A45" s="85" t="s">
        <v>50</v>
      </c>
      <c r="B45" s="83">
        <v>131783</v>
      </c>
      <c r="C45" s="83">
        <v>122162</v>
      </c>
      <c r="D45" s="83">
        <v>111293</v>
      </c>
      <c r="E45" s="54">
        <f t="shared" si="2"/>
        <v>91.102797924068</v>
      </c>
      <c r="F45" s="52">
        <f t="shared" si="3"/>
        <v>-15.5482877154109</v>
      </c>
      <c r="G45" s="70"/>
    </row>
    <row r="46" spans="1:7">
      <c r="A46" s="17" t="s">
        <v>51</v>
      </c>
      <c r="B46" s="83"/>
      <c r="C46" s="83"/>
      <c r="D46" s="83"/>
      <c r="E46" s="54"/>
      <c r="F46" s="52"/>
      <c r="G46" s="70"/>
    </row>
    <row r="47" spans="1:7">
      <c r="A47" s="17" t="s">
        <v>52</v>
      </c>
      <c r="B47" s="83"/>
      <c r="C47" s="83"/>
      <c r="D47" s="83"/>
      <c r="E47" s="54"/>
      <c r="F47" s="52"/>
      <c r="G47" s="70"/>
    </row>
    <row r="48" spans="1:7">
      <c r="A48" s="17" t="s">
        <v>53</v>
      </c>
      <c r="B48" s="83"/>
      <c r="C48" s="83"/>
      <c r="D48" s="83"/>
      <c r="E48" s="54"/>
      <c r="F48" s="52"/>
      <c r="G48" s="70"/>
    </row>
    <row r="49" spans="1:7">
      <c r="A49" s="79" t="s">
        <v>54</v>
      </c>
      <c r="B49" s="83">
        <v>2</v>
      </c>
      <c r="C49" s="83">
        <v>2</v>
      </c>
      <c r="D49" s="83">
        <v>2</v>
      </c>
      <c r="E49" s="54">
        <f t="shared" si="2"/>
        <v>100</v>
      </c>
      <c r="F49" s="52">
        <f t="shared" si="3"/>
        <v>0</v>
      </c>
      <c r="G49" s="70"/>
    </row>
    <row r="50" spans="1:7">
      <c r="A50" s="80" t="s">
        <v>55</v>
      </c>
      <c r="B50" s="86">
        <f>SUM(B51:B70)</f>
        <v>31405</v>
      </c>
      <c r="C50" s="86">
        <f>SUM(C51:C70)</f>
        <v>39292</v>
      </c>
      <c r="D50" s="86">
        <f>SUM(D51:D70)</f>
        <v>44305</v>
      </c>
      <c r="E50" s="54">
        <f t="shared" si="2"/>
        <v>112.758322304795</v>
      </c>
      <c r="F50" s="52">
        <f t="shared" si="3"/>
        <v>41.0762617417609</v>
      </c>
      <c r="G50" s="70"/>
    </row>
    <row r="51" spans="1:7">
      <c r="A51" s="87" t="s">
        <v>56</v>
      </c>
      <c r="B51" s="88">
        <v>111</v>
      </c>
      <c r="C51" s="88">
        <v>203</v>
      </c>
      <c r="D51" s="88">
        <v>283</v>
      </c>
      <c r="E51" s="54">
        <f t="shared" si="2"/>
        <v>139.408866995074</v>
      </c>
      <c r="F51" s="52">
        <f t="shared" si="3"/>
        <v>154.954954954955</v>
      </c>
      <c r="G51" s="70"/>
    </row>
    <row r="52" spans="1:7">
      <c r="A52" s="87" t="s">
        <v>57</v>
      </c>
      <c r="B52" s="88">
        <v>5</v>
      </c>
      <c r="C52" s="88">
        <v>5</v>
      </c>
      <c r="D52" s="88">
        <v>5</v>
      </c>
      <c r="E52" s="54">
        <f t="shared" si="2"/>
        <v>100</v>
      </c>
      <c r="F52" s="52">
        <f t="shared" si="3"/>
        <v>0</v>
      </c>
      <c r="G52" s="70"/>
    </row>
    <row r="53" spans="1:7">
      <c r="A53" s="87" t="s">
        <v>58</v>
      </c>
      <c r="B53" s="88">
        <v>65</v>
      </c>
      <c r="C53" s="88">
        <v>54</v>
      </c>
      <c r="D53" s="88">
        <v>54</v>
      </c>
      <c r="E53" s="54"/>
      <c r="F53" s="52"/>
      <c r="G53" s="70"/>
    </row>
    <row r="54" spans="1:7">
      <c r="A54" s="87" t="s">
        <v>59</v>
      </c>
      <c r="B54" s="88">
        <v>104</v>
      </c>
      <c r="C54" s="88">
        <v>500</v>
      </c>
      <c r="D54" s="88">
        <v>500</v>
      </c>
      <c r="E54" s="54"/>
      <c r="F54" s="52"/>
      <c r="G54" s="70"/>
    </row>
    <row r="55" spans="1:7">
      <c r="A55" s="87" t="s">
        <v>60</v>
      </c>
      <c r="B55" s="88">
        <v>225</v>
      </c>
      <c r="C55" s="88"/>
      <c r="D55" s="88">
        <v>65</v>
      </c>
      <c r="E55" s="54"/>
      <c r="F55" s="52"/>
      <c r="G55" s="70"/>
    </row>
    <row r="56" spans="1:7">
      <c r="A56" s="87" t="s">
        <v>61</v>
      </c>
      <c r="B56" s="88"/>
      <c r="C56" s="88"/>
      <c r="D56" s="88"/>
      <c r="E56" s="54"/>
      <c r="F56" s="52"/>
      <c r="G56" s="70"/>
    </row>
    <row r="57" spans="1:7">
      <c r="A57" s="87" t="s">
        <v>62</v>
      </c>
      <c r="B57" s="88">
        <v>16</v>
      </c>
      <c r="C57" s="88">
        <v>556</v>
      </c>
      <c r="D57" s="88">
        <v>556</v>
      </c>
      <c r="E57" s="54">
        <f t="shared" si="2"/>
        <v>100</v>
      </c>
      <c r="F57" s="52">
        <f t="shared" si="3"/>
        <v>3375</v>
      </c>
      <c r="G57" s="70"/>
    </row>
    <row r="58" spans="1:7">
      <c r="A58" s="87" t="s">
        <v>63</v>
      </c>
      <c r="B58" s="88">
        <v>414</v>
      </c>
      <c r="C58" s="88">
        <v>335</v>
      </c>
      <c r="D58" s="88">
        <v>372</v>
      </c>
      <c r="E58" s="54">
        <f t="shared" si="2"/>
        <v>111.044776119403</v>
      </c>
      <c r="F58" s="52">
        <f t="shared" si="3"/>
        <v>-10.1449275362319</v>
      </c>
      <c r="G58" s="70"/>
    </row>
    <row r="59" spans="1:7">
      <c r="A59" s="87" t="s">
        <v>64</v>
      </c>
      <c r="B59" s="88">
        <v>4642</v>
      </c>
      <c r="C59" s="88">
        <v>2868</v>
      </c>
      <c r="D59" s="88">
        <v>2867</v>
      </c>
      <c r="E59" s="54">
        <f t="shared" si="2"/>
        <v>99.9651324965132</v>
      </c>
      <c r="F59" s="52">
        <f t="shared" si="3"/>
        <v>-38.2378285221887</v>
      </c>
      <c r="G59" s="70"/>
    </row>
    <row r="60" spans="1:7">
      <c r="A60" s="87" t="s">
        <v>65</v>
      </c>
      <c r="B60" s="88">
        <v>7713</v>
      </c>
      <c r="C60" s="88">
        <v>550</v>
      </c>
      <c r="D60" s="88">
        <v>550</v>
      </c>
      <c r="E60" s="54">
        <f t="shared" si="2"/>
        <v>100</v>
      </c>
      <c r="F60" s="52"/>
      <c r="G60" s="70"/>
    </row>
    <row r="61" spans="1:7">
      <c r="A61" s="87" t="s">
        <v>66</v>
      </c>
      <c r="B61" s="88">
        <v>6840</v>
      </c>
      <c r="C61" s="88">
        <v>10045</v>
      </c>
      <c r="D61" s="88">
        <v>10409</v>
      </c>
      <c r="E61" s="54">
        <f t="shared" si="2"/>
        <v>103.623693379791</v>
      </c>
      <c r="F61" s="52">
        <f t="shared" si="3"/>
        <v>52.1783625730994</v>
      </c>
      <c r="G61" s="70"/>
    </row>
    <row r="62" spans="1:7">
      <c r="A62" s="87" t="s">
        <v>67</v>
      </c>
      <c r="B62" s="88"/>
      <c r="C62" s="88">
        <v>1524</v>
      </c>
      <c r="D62" s="88">
        <v>1750</v>
      </c>
      <c r="E62" s="54"/>
      <c r="F62" s="52"/>
      <c r="G62" s="70"/>
    </row>
    <row r="63" spans="1:7">
      <c r="A63" s="87" t="s">
        <v>68</v>
      </c>
      <c r="B63" s="88">
        <v>2578</v>
      </c>
      <c r="C63" s="88">
        <v>800</v>
      </c>
      <c r="D63" s="88">
        <v>1810</v>
      </c>
      <c r="E63" s="54">
        <f t="shared" si="2"/>
        <v>226.25</v>
      </c>
      <c r="F63" s="52">
        <f t="shared" si="3"/>
        <v>-29.7905352986811</v>
      </c>
      <c r="G63" s="70"/>
    </row>
    <row r="64" spans="1:7">
      <c r="A64" s="87" t="s">
        <v>69</v>
      </c>
      <c r="B64" s="88"/>
      <c r="C64" s="88"/>
      <c r="D64" s="88"/>
      <c r="E64" s="54"/>
      <c r="F64" s="52"/>
      <c r="G64" s="70"/>
    </row>
    <row r="65" spans="1:7">
      <c r="A65" s="87" t="s">
        <v>70</v>
      </c>
      <c r="B65" s="88"/>
      <c r="C65" s="88"/>
      <c r="D65" s="88"/>
      <c r="E65" s="54"/>
      <c r="F65" s="52"/>
      <c r="G65" s="70"/>
    </row>
    <row r="66" spans="1:7">
      <c r="A66" s="87" t="s">
        <v>71</v>
      </c>
      <c r="B66" s="88">
        <v>1778</v>
      </c>
      <c r="C66" s="88">
        <v>7408</v>
      </c>
      <c r="D66" s="88">
        <v>7408</v>
      </c>
      <c r="E66" s="54"/>
      <c r="F66" s="52">
        <f>(D66-B66)/B66*100</f>
        <v>316.647919010124</v>
      </c>
      <c r="G66" s="70"/>
    </row>
    <row r="67" spans="1:7">
      <c r="A67" s="87" t="s">
        <v>72</v>
      </c>
      <c r="B67" s="88">
        <v>6468</v>
      </c>
      <c r="C67" s="88">
        <v>13684</v>
      </c>
      <c r="D67" s="88">
        <v>16916</v>
      </c>
      <c r="E67" s="54">
        <f>D67/C67*100</f>
        <v>123.618824904999</v>
      </c>
      <c r="F67" s="52">
        <f>(D67-B67)/B67*100</f>
        <v>161.533704390847</v>
      </c>
      <c r="G67" s="70"/>
    </row>
    <row r="68" spans="1:7">
      <c r="A68" s="87" t="s">
        <v>73</v>
      </c>
      <c r="B68" s="88"/>
      <c r="C68" s="88">
        <v>68</v>
      </c>
      <c r="D68" s="88">
        <v>68</v>
      </c>
      <c r="E68" s="54"/>
      <c r="F68" s="52"/>
      <c r="G68" s="70"/>
    </row>
    <row r="69" spans="1:7">
      <c r="A69" s="87" t="s">
        <v>74</v>
      </c>
      <c r="B69" s="88">
        <v>446</v>
      </c>
      <c r="C69" s="88">
        <v>692</v>
      </c>
      <c r="D69" s="88">
        <v>692</v>
      </c>
      <c r="E69" s="54">
        <f>D69/C69*100</f>
        <v>100</v>
      </c>
      <c r="F69" s="52">
        <f>(D69-B69)/B69*100</f>
        <v>55.1569506726457</v>
      </c>
      <c r="G69" s="70"/>
    </row>
    <row r="70" spans="1:7">
      <c r="A70" s="87" t="s">
        <v>34</v>
      </c>
      <c r="B70" s="88"/>
      <c r="C70" s="88"/>
      <c r="D70" s="88"/>
      <c r="E70" s="54"/>
      <c r="F70" s="52"/>
      <c r="G70" s="70"/>
    </row>
    <row r="71" spans="1:7">
      <c r="A71" s="80" t="s">
        <v>75</v>
      </c>
      <c r="B71" s="69"/>
      <c r="C71" s="69"/>
      <c r="D71" s="69"/>
      <c r="E71" s="54"/>
      <c r="F71" s="52"/>
      <c r="G71" s="70"/>
    </row>
    <row r="72" spans="1:7">
      <c r="A72" s="89" t="s">
        <v>76</v>
      </c>
      <c r="B72" s="69">
        <v>60800</v>
      </c>
      <c r="C72" s="69">
        <v>11245</v>
      </c>
      <c r="D72" s="69">
        <v>11245</v>
      </c>
      <c r="E72" s="54">
        <f>D72/C72*100</f>
        <v>100</v>
      </c>
      <c r="F72" s="52">
        <f>(D72-B72)/B72*100</f>
        <v>-81.5049342105263</v>
      </c>
      <c r="G72" s="70"/>
    </row>
    <row r="73" s="39" customFormat="1" spans="1:7">
      <c r="A73" s="89" t="s">
        <v>77</v>
      </c>
      <c r="B73" s="69">
        <v>77620</v>
      </c>
      <c r="C73" s="69">
        <v>123804</v>
      </c>
      <c r="D73" s="69">
        <v>71021</v>
      </c>
      <c r="E73" s="54">
        <f>D73/C73*100</f>
        <v>57.3656747762592</v>
      </c>
      <c r="F73" s="52"/>
      <c r="G73" s="70"/>
    </row>
    <row r="74" spans="1:7">
      <c r="A74" s="80" t="s">
        <v>78</v>
      </c>
      <c r="B74" s="69">
        <v>28279</v>
      </c>
      <c r="C74" s="69">
        <v>29699</v>
      </c>
      <c r="D74" s="69">
        <v>30198</v>
      </c>
      <c r="E74" s="54">
        <f>D74/C74*100</f>
        <v>101.680191252231</v>
      </c>
      <c r="F74" s="52">
        <f>(D74-B74)/B74*100</f>
        <v>6.78595424166342</v>
      </c>
      <c r="G74" s="70"/>
    </row>
    <row r="75" spans="1:7">
      <c r="A75" s="90" t="s">
        <v>79</v>
      </c>
      <c r="B75" s="69">
        <f>B5+B30</f>
        <v>649841</v>
      </c>
      <c r="C75" s="69">
        <f>C5+C30</f>
        <v>671540</v>
      </c>
      <c r="D75" s="69">
        <f>D5+D30</f>
        <v>630324</v>
      </c>
      <c r="E75" s="54">
        <f>D75/C75*100</f>
        <v>93.8624653780862</v>
      </c>
      <c r="F75" s="52">
        <f>(D75-B75)/B75*100</f>
        <v>-3.00335005024306</v>
      </c>
      <c r="G75" s="70"/>
    </row>
  </sheetData>
  <mergeCells count="9">
    <mergeCell ref="A1:G1"/>
    <mergeCell ref="F2:G2"/>
    <mergeCell ref="A3:A4"/>
    <mergeCell ref="B3:B4"/>
    <mergeCell ref="C3:C4"/>
    <mergeCell ref="D3:D4"/>
    <mergeCell ref="E3:E4"/>
    <mergeCell ref="F3:F4"/>
    <mergeCell ref="G3:G4"/>
  </mergeCells>
  <printOptions horizontalCentered="1"/>
  <pageMargins left="0.511805555555556" right="0.275" top="0.471527777777778" bottom="0.751388888888889" header="0.297916666666667" footer="0.297916666666667"/>
  <pageSetup paperSize="9" scale="95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8"/>
  <sheetViews>
    <sheetView showZeros="0" workbookViewId="0">
      <pane xSplit="1" ySplit="4" topLeftCell="B27" activePane="bottomRight" state="frozen"/>
      <selection/>
      <selection pane="topRight"/>
      <selection pane="bottomLeft"/>
      <selection pane="bottomRight" activeCell="D9" sqref="D9"/>
    </sheetView>
  </sheetViews>
  <sheetFormatPr defaultColWidth="9" defaultRowHeight="15"/>
  <cols>
    <col min="1" max="1" width="27.375" style="39" customWidth="1"/>
    <col min="2" max="3" width="10.5" style="39" customWidth="1"/>
    <col min="4" max="5" width="10.375" style="39" customWidth="1"/>
    <col min="6" max="6" width="8.875" style="39" customWidth="1"/>
    <col min="7" max="7" width="8.35833333333333" style="39" customWidth="1"/>
    <col min="8" max="8" width="11.5" style="39" customWidth="1"/>
    <col min="9" max="9" width="12.625" style="39" customWidth="1"/>
    <col min="10" max="11" width="9" style="39" customWidth="1"/>
    <col min="12" max="16384" width="9" style="39"/>
  </cols>
  <sheetData>
    <row r="1" ht="40" customHeight="1" spans="1:7">
      <c r="A1" s="62" t="s">
        <v>80</v>
      </c>
      <c r="B1" s="62"/>
      <c r="C1" s="62"/>
      <c r="D1" s="62"/>
      <c r="E1" s="62"/>
      <c r="F1" s="62"/>
      <c r="G1" s="62"/>
    </row>
    <row r="2" ht="16.5" customHeight="1" spans="1:7">
      <c r="A2" s="41" t="s">
        <v>81</v>
      </c>
      <c r="B2" s="42"/>
      <c r="C2" s="63"/>
      <c r="D2" s="63"/>
      <c r="E2" s="63"/>
      <c r="F2" s="64" t="s">
        <v>2</v>
      </c>
      <c r="G2" s="64"/>
    </row>
    <row r="3" ht="17" customHeight="1" spans="1:7">
      <c r="A3" s="45" t="s">
        <v>3</v>
      </c>
      <c r="B3" s="65" t="s">
        <v>4</v>
      </c>
      <c r="C3" s="66" t="s">
        <v>5</v>
      </c>
      <c r="D3" s="65" t="s">
        <v>6</v>
      </c>
      <c r="E3" s="65" t="s">
        <v>7</v>
      </c>
      <c r="F3" s="65" t="s">
        <v>8</v>
      </c>
      <c r="G3" s="48" t="s">
        <v>9</v>
      </c>
    </row>
    <row r="4" ht="17" customHeight="1" spans="1:7">
      <c r="A4" s="45"/>
      <c r="B4" s="67"/>
      <c r="C4" s="66"/>
      <c r="D4" s="67"/>
      <c r="E4" s="67"/>
      <c r="F4" s="67"/>
      <c r="G4" s="48"/>
    </row>
    <row r="5" ht="17" customHeight="1" spans="1:7">
      <c r="A5" s="68" t="s">
        <v>82</v>
      </c>
      <c r="B5" s="69">
        <f>SUM(B6:B28)</f>
        <v>580731</v>
      </c>
      <c r="C5" s="69">
        <f>SUM(C6:C28)</f>
        <v>554995</v>
      </c>
      <c r="D5" s="69">
        <f>SUM(D6:D28)</f>
        <v>513194</v>
      </c>
      <c r="E5" s="54">
        <f>D5/C5*100</f>
        <v>92.4682204344183</v>
      </c>
      <c r="F5" s="52">
        <f>(D5-B5)/B5*100</f>
        <v>-11.6296529718579</v>
      </c>
      <c r="G5" s="70"/>
    </row>
    <row r="6" ht="17" customHeight="1" spans="1:7">
      <c r="A6" s="71" t="s">
        <v>83</v>
      </c>
      <c r="B6" s="51">
        <v>68250</v>
      </c>
      <c r="C6" s="51">
        <v>63935</v>
      </c>
      <c r="D6" s="51">
        <v>48492</v>
      </c>
      <c r="E6" s="54">
        <f>D6/C6*100</f>
        <v>75.8457808711973</v>
      </c>
      <c r="F6" s="52">
        <f>(D6-B6)/B6*100</f>
        <v>-28.9494505494505</v>
      </c>
      <c r="G6" s="70"/>
    </row>
    <row r="7" ht="17" customHeight="1" spans="1:7">
      <c r="A7" s="71" t="s">
        <v>84</v>
      </c>
      <c r="B7" s="51"/>
      <c r="C7" s="51"/>
      <c r="D7" s="51">
        <v>133</v>
      </c>
      <c r="E7" s="54"/>
      <c r="F7" s="52"/>
      <c r="G7" s="70"/>
    </row>
    <row r="8" ht="17" customHeight="1" spans="1:7">
      <c r="A8" s="71" t="s">
        <v>85</v>
      </c>
      <c r="B8" s="51">
        <v>16835</v>
      </c>
      <c r="C8" s="51">
        <v>19958</v>
      </c>
      <c r="D8" s="51">
        <v>21377</v>
      </c>
      <c r="E8" s="54">
        <f t="shared" ref="E8:E19" si="0">D8/C8*100</f>
        <v>107.109930854795</v>
      </c>
      <c r="F8" s="52">
        <f t="shared" ref="F8:F19" si="1">(D8-B8)/B8*100</f>
        <v>26.979506979507</v>
      </c>
      <c r="G8" s="70"/>
    </row>
    <row r="9" s="39" customFormat="1" ht="17" customHeight="1" spans="1:7">
      <c r="A9" s="71" t="s">
        <v>86</v>
      </c>
      <c r="B9" s="51">
        <v>118081</v>
      </c>
      <c r="C9" s="51">
        <v>127108</v>
      </c>
      <c r="D9" s="51">
        <v>121800</v>
      </c>
      <c r="E9" s="54">
        <f t="shared" si="0"/>
        <v>95.8240236649149</v>
      </c>
      <c r="F9" s="52">
        <f t="shared" si="1"/>
        <v>3.14953294772233</v>
      </c>
      <c r="G9" s="70"/>
    </row>
    <row r="10" s="39" customFormat="1" ht="17" customHeight="1" spans="1:7">
      <c r="A10" s="71" t="s">
        <v>87</v>
      </c>
      <c r="B10" s="51">
        <v>18086</v>
      </c>
      <c r="C10" s="51">
        <v>20064</v>
      </c>
      <c r="D10" s="51">
        <v>14281</v>
      </c>
      <c r="E10" s="54">
        <f t="shared" si="0"/>
        <v>71.1772328548644</v>
      </c>
      <c r="F10" s="52">
        <f t="shared" si="1"/>
        <v>-21.0383722216079</v>
      </c>
      <c r="G10" s="70"/>
    </row>
    <row r="11" s="39" customFormat="1" ht="17" customHeight="1" spans="1:7">
      <c r="A11" s="71" t="s">
        <v>88</v>
      </c>
      <c r="B11" s="51">
        <v>6253</v>
      </c>
      <c r="C11" s="51">
        <v>4044</v>
      </c>
      <c r="D11" s="51">
        <v>3334</v>
      </c>
      <c r="E11" s="54">
        <f t="shared" si="0"/>
        <v>82.4431256181998</v>
      </c>
      <c r="F11" s="52">
        <f t="shared" si="1"/>
        <v>-46.681592835439</v>
      </c>
      <c r="G11" s="70"/>
    </row>
    <row r="12" s="39" customFormat="1" ht="17" customHeight="1" spans="1:7">
      <c r="A12" s="71" t="s">
        <v>89</v>
      </c>
      <c r="B12" s="51">
        <v>77870</v>
      </c>
      <c r="C12" s="51">
        <v>93179</v>
      </c>
      <c r="D12" s="51">
        <v>99286</v>
      </c>
      <c r="E12" s="54">
        <f t="shared" si="0"/>
        <v>106.554051878642</v>
      </c>
      <c r="F12" s="52">
        <f t="shared" si="1"/>
        <v>27.5022473353024</v>
      </c>
      <c r="G12" s="70"/>
    </row>
    <row r="13" s="39" customFormat="1" ht="17" customHeight="1" spans="1:7">
      <c r="A13" s="71" t="s">
        <v>90</v>
      </c>
      <c r="B13" s="51">
        <v>25844</v>
      </c>
      <c r="C13" s="51">
        <v>27167</v>
      </c>
      <c r="D13" s="51">
        <v>31379</v>
      </c>
      <c r="E13" s="54">
        <f t="shared" si="0"/>
        <v>115.50410424412</v>
      </c>
      <c r="F13" s="52">
        <f t="shared" si="1"/>
        <v>21.4169633183718</v>
      </c>
      <c r="G13" s="70"/>
    </row>
    <row r="14" s="39" customFormat="1" ht="17" customHeight="1" spans="1:7">
      <c r="A14" s="71" t="s">
        <v>91</v>
      </c>
      <c r="B14" s="51">
        <v>8081</v>
      </c>
      <c r="C14" s="51">
        <v>7327</v>
      </c>
      <c r="D14" s="51">
        <v>6086</v>
      </c>
      <c r="E14" s="54">
        <f t="shared" si="0"/>
        <v>83.0626450116009</v>
      </c>
      <c r="F14" s="52">
        <f t="shared" si="1"/>
        <v>-24.6875386709566</v>
      </c>
      <c r="G14" s="70"/>
    </row>
    <row r="15" s="39" customFormat="1" ht="17" customHeight="1" spans="1:7">
      <c r="A15" s="71" t="s">
        <v>92</v>
      </c>
      <c r="B15" s="51">
        <v>14622</v>
      </c>
      <c r="C15" s="51">
        <v>16155</v>
      </c>
      <c r="D15" s="51">
        <v>11817</v>
      </c>
      <c r="E15" s="54">
        <f t="shared" si="0"/>
        <v>73.1476323119777</v>
      </c>
      <c r="F15" s="52">
        <f t="shared" si="1"/>
        <v>-19.1834222404596</v>
      </c>
      <c r="G15" s="70"/>
    </row>
    <row r="16" s="39" customFormat="1" ht="17" customHeight="1" spans="1:7">
      <c r="A16" s="71" t="s">
        <v>93</v>
      </c>
      <c r="B16" s="51">
        <v>114372</v>
      </c>
      <c r="C16" s="51">
        <v>69528</v>
      </c>
      <c r="D16" s="51">
        <v>87751</v>
      </c>
      <c r="E16" s="54">
        <f t="shared" si="0"/>
        <v>126.209584627776</v>
      </c>
      <c r="F16" s="52">
        <f t="shared" si="1"/>
        <v>-23.2758017696639</v>
      </c>
      <c r="G16" s="70"/>
    </row>
    <row r="17" s="39" customFormat="1" ht="17" customHeight="1" spans="1:9">
      <c r="A17" s="71" t="s">
        <v>94</v>
      </c>
      <c r="B17" s="51">
        <v>44757</v>
      </c>
      <c r="C17" s="51">
        <v>37262</v>
      </c>
      <c r="D17" s="51">
        <v>23120</v>
      </c>
      <c r="E17" s="54">
        <f t="shared" si="0"/>
        <v>62.047125758145</v>
      </c>
      <c r="F17" s="52">
        <f t="shared" si="1"/>
        <v>-48.3432759121478</v>
      </c>
      <c r="G17" s="70"/>
    </row>
    <row r="18" ht="17" customHeight="1" spans="1:9">
      <c r="A18" s="71" t="s">
        <v>95</v>
      </c>
      <c r="B18" s="51">
        <v>3119</v>
      </c>
      <c r="C18" s="51">
        <v>8880</v>
      </c>
      <c r="D18" s="51">
        <v>9733</v>
      </c>
      <c r="E18" s="54">
        <f t="shared" si="0"/>
        <v>109.605855855856</v>
      </c>
      <c r="F18" s="52">
        <f t="shared" si="1"/>
        <v>212.05514588009</v>
      </c>
      <c r="G18" s="70"/>
    </row>
    <row r="19" s="39" customFormat="1" ht="17" customHeight="1" spans="1:9">
      <c r="A19" s="71" t="s">
        <v>96</v>
      </c>
      <c r="B19" s="51">
        <v>1790</v>
      </c>
      <c r="C19" s="51">
        <v>1291</v>
      </c>
      <c r="D19" s="51">
        <v>700</v>
      </c>
      <c r="E19" s="54">
        <f t="shared" si="0"/>
        <v>54.2215336948102</v>
      </c>
      <c r="F19" s="52">
        <f t="shared" si="1"/>
        <v>-60.8938547486033</v>
      </c>
      <c r="G19" s="70"/>
    </row>
    <row r="20" ht="17" customHeight="1" spans="1:9">
      <c r="A20" s="71" t="s">
        <v>97</v>
      </c>
      <c r="B20" s="51"/>
      <c r="C20" s="51"/>
      <c r="D20" s="51"/>
      <c r="E20" s="54"/>
      <c r="F20" s="52"/>
      <c r="G20" s="70"/>
    </row>
    <row r="21" ht="17" customHeight="1" spans="1:9">
      <c r="A21" s="71" t="s">
        <v>98</v>
      </c>
      <c r="B21" s="51"/>
      <c r="C21" s="51"/>
      <c r="D21" s="51"/>
      <c r="E21" s="54"/>
      <c r="F21" s="52"/>
      <c r="G21" s="70"/>
    </row>
    <row r="22" s="39" customFormat="1" ht="17" customHeight="1" spans="1:9">
      <c r="A22" s="71" t="s">
        <v>99</v>
      </c>
      <c r="B22" s="51">
        <v>19152</v>
      </c>
      <c r="C22" s="51">
        <v>17136</v>
      </c>
      <c r="D22" s="51">
        <v>6090</v>
      </c>
      <c r="E22" s="54">
        <f t="shared" ref="E21:E33" si="2">D22/C22*100</f>
        <v>35.5392156862745</v>
      </c>
      <c r="F22" s="52">
        <f t="shared" ref="F22:F33" si="3">(D22-B22)/B22*100</f>
        <v>-68.2017543859649</v>
      </c>
      <c r="G22" s="70"/>
    </row>
    <row r="23" s="39" customFormat="1" ht="17" customHeight="1" spans="1:9">
      <c r="A23" s="71" t="s">
        <v>100</v>
      </c>
      <c r="B23" s="51">
        <v>30181</v>
      </c>
      <c r="C23" s="51">
        <v>19594</v>
      </c>
      <c r="D23" s="51">
        <v>15629</v>
      </c>
      <c r="E23" s="54">
        <f t="shared" si="2"/>
        <v>79.7642135347555</v>
      </c>
      <c r="F23" s="52">
        <f t="shared" si="3"/>
        <v>-48.2157648851927</v>
      </c>
      <c r="G23" s="70"/>
    </row>
    <row r="24" s="39" customFormat="1" ht="17" customHeight="1" spans="1:9">
      <c r="A24" s="71" t="s">
        <v>101</v>
      </c>
      <c r="B24" s="51">
        <v>1892</v>
      </c>
      <c r="C24" s="51">
        <v>802</v>
      </c>
      <c r="D24" s="51">
        <v>1005</v>
      </c>
      <c r="E24" s="54">
        <f t="shared" si="2"/>
        <v>125.311720698254</v>
      </c>
      <c r="F24" s="52">
        <f t="shared" si="3"/>
        <v>-46.8816067653277</v>
      </c>
      <c r="G24" s="70"/>
    </row>
    <row r="25" s="39" customFormat="1" ht="17" customHeight="1" spans="1:9">
      <c r="A25" s="71" t="s">
        <v>102</v>
      </c>
      <c r="B25" s="51">
        <v>3897</v>
      </c>
      <c r="C25" s="51">
        <v>3357</v>
      </c>
      <c r="D25" s="51">
        <v>3480</v>
      </c>
      <c r="E25" s="54">
        <f t="shared" si="2"/>
        <v>103.663985701519</v>
      </c>
      <c r="F25" s="52">
        <f t="shared" si="3"/>
        <v>-10.7005388760585</v>
      </c>
      <c r="G25" s="70"/>
    </row>
    <row r="26" ht="17" customHeight="1" spans="1:9">
      <c r="A26" s="72" t="s">
        <v>103</v>
      </c>
      <c r="B26" s="51">
        <v>7622</v>
      </c>
      <c r="C26" s="51">
        <v>11708</v>
      </c>
      <c r="D26" s="51">
        <v>7675</v>
      </c>
      <c r="E26" s="54">
        <f t="shared" si="2"/>
        <v>65.5534677143833</v>
      </c>
      <c r="F26" s="52">
        <f t="shared" si="3"/>
        <v>0.695355549724482</v>
      </c>
      <c r="G26" s="70"/>
    </row>
    <row r="27" ht="17" customHeight="1" spans="1:9">
      <c r="A27" s="72" t="s">
        <v>104</v>
      </c>
      <c r="B27" s="51">
        <v>27</v>
      </c>
      <c r="C27" s="51">
        <v>26</v>
      </c>
      <c r="D27" s="51">
        <v>26</v>
      </c>
      <c r="E27" s="54"/>
      <c r="F27" s="52">
        <f t="shared" si="3"/>
        <v>-3.7037037037037</v>
      </c>
      <c r="G27" s="70"/>
    </row>
    <row r="28" ht="17" customHeight="1" spans="1:9">
      <c r="A28" s="72" t="s">
        <v>105</v>
      </c>
      <c r="B28" s="51"/>
      <c r="C28" s="51">
        <v>6474</v>
      </c>
      <c r="D28" s="51"/>
      <c r="E28" s="54">
        <f t="shared" si="2"/>
        <v>0</v>
      </c>
      <c r="F28" s="52"/>
      <c r="G28" s="70"/>
    </row>
    <row r="29" ht="17" customHeight="1" spans="1:9">
      <c r="A29" s="68" t="s">
        <v>106</v>
      </c>
      <c r="B29" s="46">
        <f>B30+B34+B35</f>
        <v>57865</v>
      </c>
      <c r="C29" s="46">
        <f>C30+C34+C35</f>
        <v>104883</v>
      </c>
      <c r="D29" s="46">
        <f>D30+D34+D35</f>
        <v>101534</v>
      </c>
      <c r="E29" s="54">
        <f t="shared" si="2"/>
        <v>96.8069181850252</v>
      </c>
      <c r="F29" s="52">
        <f t="shared" si="3"/>
        <v>75.4670353408796</v>
      </c>
      <c r="G29" s="70"/>
    </row>
    <row r="30" ht="17" customHeight="1" spans="1:9">
      <c r="A30" s="71" t="s">
        <v>107</v>
      </c>
      <c r="B30" s="51">
        <f>B31+B32+B33</f>
        <v>46108</v>
      </c>
      <c r="C30" s="51">
        <f>C31+C32+C33</f>
        <v>82061</v>
      </c>
      <c r="D30" s="51">
        <f>D31+D32+D33</f>
        <v>75580</v>
      </c>
      <c r="E30" s="54">
        <f t="shared" si="2"/>
        <v>92.1022166437163</v>
      </c>
      <c r="F30" s="52">
        <f t="shared" si="3"/>
        <v>63.9194933634077</v>
      </c>
      <c r="G30" s="70"/>
      <c r="I30" s="39" t="s">
        <v>108</v>
      </c>
    </row>
    <row r="31" ht="17" customHeight="1" spans="1:9">
      <c r="A31" s="71" t="s">
        <v>109</v>
      </c>
      <c r="B31" s="51">
        <f>19847+225</f>
        <v>20072</v>
      </c>
      <c r="C31" s="51">
        <v>23021</v>
      </c>
      <c r="D31" s="51">
        <v>23981</v>
      </c>
      <c r="E31" s="54">
        <f t="shared" si="2"/>
        <v>104.170105555797</v>
      </c>
      <c r="F31" s="52">
        <f t="shared" si="3"/>
        <v>19.4748903945795</v>
      </c>
      <c r="G31" s="70"/>
    </row>
    <row r="32" ht="17" customHeight="1" spans="1:9">
      <c r="A32" s="71" t="s">
        <v>110</v>
      </c>
      <c r="B32" s="51"/>
      <c r="C32" s="51"/>
      <c r="D32" s="51"/>
      <c r="E32" s="54"/>
      <c r="F32" s="52"/>
      <c r="G32" s="70"/>
    </row>
    <row r="33" ht="17" customHeight="1" spans="1:7">
      <c r="A33" s="71" t="s">
        <v>111</v>
      </c>
      <c r="B33" s="51">
        <v>26036</v>
      </c>
      <c r="C33" s="51">
        <v>59040</v>
      </c>
      <c r="D33" s="51">
        <v>51599</v>
      </c>
      <c r="E33" s="54">
        <f t="shared" si="2"/>
        <v>87.3966802168022</v>
      </c>
      <c r="F33" s="52">
        <f t="shared" si="3"/>
        <v>98.183284682747</v>
      </c>
      <c r="G33" s="70"/>
    </row>
    <row r="34" ht="17" customHeight="1" spans="1:7">
      <c r="A34" s="71" t="s">
        <v>112</v>
      </c>
      <c r="B34" s="51"/>
      <c r="C34" s="51"/>
      <c r="D34" s="51"/>
      <c r="E34" s="54"/>
      <c r="F34" s="52"/>
      <c r="G34" s="70"/>
    </row>
    <row r="35" ht="17" customHeight="1" spans="1:7">
      <c r="A35" s="71" t="s">
        <v>113</v>
      </c>
      <c r="B35" s="51">
        <v>11757</v>
      </c>
      <c r="C35" s="51">
        <v>22822</v>
      </c>
      <c r="D35" s="51">
        <v>25954</v>
      </c>
      <c r="E35" s="54">
        <f t="shared" ref="E35:E37" si="4">D35/C35*100</f>
        <v>113.723600035054</v>
      </c>
      <c r="F35" s="52">
        <f t="shared" ref="F35:F37" si="5">(D35-B35)/B35*100</f>
        <v>120.753593603811</v>
      </c>
      <c r="G35" s="70"/>
    </row>
    <row r="36" ht="17" customHeight="1" spans="1:7">
      <c r="A36" s="68" t="s">
        <v>114</v>
      </c>
      <c r="B36" s="46">
        <v>11245</v>
      </c>
      <c r="C36" s="46">
        <v>11662</v>
      </c>
      <c r="D36" s="46">
        <v>15596</v>
      </c>
      <c r="E36" s="54"/>
      <c r="F36" s="52"/>
      <c r="G36" s="70"/>
    </row>
    <row r="37" ht="17" customHeight="1" spans="1:7">
      <c r="A37" s="68" t="s">
        <v>115</v>
      </c>
      <c r="B37" s="46">
        <f>B5+B29+B36</f>
        <v>649841</v>
      </c>
      <c r="C37" s="46">
        <f>C5+C29+C36</f>
        <v>671540</v>
      </c>
      <c r="D37" s="46">
        <f>D5+D29+D36</f>
        <v>630324</v>
      </c>
      <c r="E37" s="54">
        <f t="shared" si="4"/>
        <v>93.8624653780862</v>
      </c>
      <c r="F37" s="52">
        <f t="shared" si="5"/>
        <v>-3.00335005024306</v>
      </c>
      <c r="G37" s="70"/>
    </row>
    <row r="38" ht="17" customHeight="1" spans="1:7">
      <c r="A38" s="68" t="s">
        <v>116</v>
      </c>
      <c r="B38" s="70"/>
      <c r="C38" s="70"/>
      <c r="D38" s="70"/>
      <c r="E38" s="54"/>
      <c r="F38" s="52"/>
      <c r="G38" s="70"/>
    </row>
  </sheetData>
  <mergeCells count="9">
    <mergeCell ref="A1:G1"/>
    <mergeCell ref="F2:G2"/>
    <mergeCell ref="A3:A4"/>
    <mergeCell ref="B3:B4"/>
    <mergeCell ref="C3:C4"/>
    <mergeCell ref="D3:D4"/>
    <mergeCell ref="E3:E4"/>
    <mergeCell ref="F3:F4"/>
    <mergeCell ref="G3:G4"/>
  </mergeCells>
  <printOptions horizontalCentered="1"/>
  <pageMargins left="0.511805555555556" right="0.275" top="0.471527777777778" bottom="0.751388888888889" header="0.297916666666667" footer="0.297916666666667"/>
  <pageSetup paperSize="9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"/>
  <sheetViews>
    <sheetView showZeros="0" topLeftCell="A7" workbookViewId="0">
      <selection activeCell="D18" sqref="D18"/>
    </sheetView>
  </sheetViews>
  <sheetFormatPr defaultColWidth="9" defaultRowHeight="15" outlineLevelCol="5"/>
  <cols>
    <col min="1" max="1" width="28.9166666666667" style="25" customWidth="1"/>
    <col min="2" max="2" width="9.5" style="25" customWidth="1"/>
    <col min="3" max="3" width="10.125" style="26" customWidth="1"/>
    <col min="4" max="6" width="10.375" style="26" customWidth="1"/>
    <col min="7" max="16379" width="9" style="25"/>
    <col min="16380" max="16384" width="9" style="39"/>
  </cols>
  <sheetData>
    <row r="1" s="25" customFormat="1" ht="44.25" customHeight="1" spans="1:6">
      <c r="A1" s="27" t="s">
        <v>117</v>
      </c>
      <c r="B1" s="27"/>
      <c r="C1" s="27"/>
      <c r="D1" s="27"/>
      <c r="E1" s="27"/>
      <c r="F1" s="27"/>
    </row>
    <row r="2" s="25" customFormat="1" ht="23.25" customHeight="1" spans="1:6">
      <c r="A2" s="41" t="s">
        <v>118</v>
      </c>
      <c r="B2" s="42"/>
      <c r="C2" s="26"/>
      <c r="D2" s="26"/>
      <c r="E2" s="26"/>
      <c r="F2" s="29" t="s">
        <v>2</v>
      </c>
    </row>
    <row r="3" s="25" customFormat="1" ht="35" customHeight="1" spans="1:6">
      <c r="A3" s="45" t="s">
        <v>119</v>
      </c>
      <c r="B3" s="45" t="s">
        <v>4</v>
      </c>
      <c r="C3" s="45" t="s">
        <v>5</v>
      </c>
      <c r="D3" s="45" t="s">
        <v>6</v>
      </c>
      <c r="E3" s="45" t="s">
        <v>7</v>
      </c>
      <c r="F3" s="45" t="s">
        <v>8</v>
      </c>
    </row>
    <row r="4" s="25" customFormat="1" ht="23.25" customHeight="1" spans="1:6">
      <c r="A4" s="59" t="s">
        <v>120</v>
      </c>
      <c r="B4" s="46">
        <f>B5+B13</f>
        <v>294271</v>
      </c>
      <c r="C4" s="46">
        <f>C5+C13</f>
        <v>436276</v>
      </c>
      <c r="D4" s="46">
        <f>D5+D13</f>
        <v>466111</v>
      </c>
      <c r="E4" s="47">
        <f>D4/C4*100</f>
        <v>106.838560910983</v>
      </c>
      <c r="F4" s="47">
        <f>(D4-B4)/B4*100</f>
        <v>58.3951527673471</v>
      </c>
    </row>
    <row r="5" s="25" customFormat="1" ht="23.25" customHeight="1" spans="1:6">
      <c r="A5" s="49" t="s">
        <v>121</v>
      </c>
      <c r="B5" s="46">
        <f>B6+B7+B8+B9+B10+B11+B12</f>
        <v>36834</v>
      </c>
      <c r="C5" s="46">
        <f>C6+C7+C8+C9+C10+C11+C12</f>
        <v>97817</v>
      </c>
      <c r="D5" s="46">
        <f>D6+D7+D8+D9+D10+D11+D12</f>
        <v>79963</v>
      </c>
      <c r="E5" s="47">
        <f t="shared" ref="E5:E18" si="0">D5/C5*100</f>
        <v>81.747548994551</v>
      </c>
      <c r="F5" s="47">
        <f>(D5-B5)/B5*100</f>
        <v>117.090188412879</v>
      </c>
    </row>
    <row r="6" s="25" customFormat="1" ht="23.25" customHeight="1" spans="1:6">
      <c r="A6" s="38" t="s">
        <v>122</v>
      </c>
      <c r="B6" s="51"/>
      <c r="C6" s="51"/>
      <c r="D6" s="51"/>
      <c r="E6" s="54"/>
      <c r="F6" s="54"/>
    </row>
    <row r="7" s="25" customFormat="1" ht="23.25" customHeight="1" spans="1:6">
      <c r="A7" s="38" t="s">
        <v>123</v>
      </c>
      <c r="B7" s="51"/>
      <c r="C7" s="51"/>
      <c r="D7" s="51"/>
      <c r="E7" s="54"/>
      <c r="F7" s="54"/>
    </row>
    <row r="8" s="25" customFormat="1" ht="23.25" customHeight="1" spans="1:6">
      <c r="A8" s="57" t="s">
        <v>124</v>
      </c>
      <c r="B8" s="51">
        <v>25692</v>
      </c>
      <c r="C8" s="51">
        <v>81029</v>
      </c>
      <c r="D8" s="51">
        <v>79559</v>
      </c>
      <c r="E8" s="54">
        <f t="shared" si="0"/>
        <v>98.1858347011564</v>
      </c>
      <c r="F8" s="54">
        <f>(D8-B8)/B8*100</f>
        <v>209.664486999844</v>
      </c>
    </row>
    <row r="9" s="25" customFormat="1" ht="23.25" customHeight="1" spans="1:6">
      <c r="A9" s="57" t="s">
        <v>125</v>
      </c>
      <c r="B9" s="51">
        <v>434</v>
      </c>
      <c r="C9" s="51">
        <v>400</v>
      </c>
      <c r="D9" s="51">
        <v>400</v>
      </c>
      <c r="E9" s="54">
        <f t="shared" si="0"/>
        <v>100</v>
      </c>
      <c r="F9" s="54"/>
    </row>
    <row r="10" s="25" customFormat="1" ht="21.75" customHeight="1" spans="1:6">
      <c r="A10" s="60" t="s">
        <v>126</v>
      </c>
      <c r="B10" s="51"/>
      <c r="C10" s="51"/>
      <c r="D10" s="51"/>
      <c r="E10" s="54"/>
      <c r="F10" s="54"/>
    </row>
    <row r="11" s="25" customFormat="1" ht="21.75" customHeight="1" spans="1:6">
      <c r="A11" s="60" t="s">
        <v>127</v>
      </c>
      <c r="B11" s="51"/>
      <c r="C11" s="51">
        <v>1738</v>
      </c>
      <c r="D11" s="51">
        <v>4</v>
      </c>
      <c r="E11" s="54"/>
      <c r="F11" s="54"/>
    </row>
    <row r="12" s="25" customFormat="1" ht="25" customHeight="1" spans="1:6">
      <c r="A12" s="60" t="s">
        <v>128</v>
      </c>
      <c r="B12" s="51">
        <v>10708</v>
      </c>
      <c r="C12" s="51">
        <v>14650</v>
      </c>
      <c r="D12" s="51"/>
      <c r="E12" s="54">
        <f t="shared" si="0"/>
        <v>0</v>
      </c>
      <c r="F12" s="54"/>
    </row>
    <row r="13" s="25" customFormat="1" ht="23.25" customHeight="1" spans="1:6">
      <c r="A13" s="49" t="s">
        <v>35</v>
      </c>
      <c r="B13" s="46">
        <f>SUM(B14:B18)</f>
        <v>257437</v>
      </c>
      <c r="C13" s="46">
        <f>SUM(C14:C18)</f>
        <v>338459</v>
      </c>
      <c r="D13" s="46">
        <f>SUM(D14:D18)</f>
        <v>386148</v>
      </c>
      <c r="E13" s="47">
        <f t="shared" si="0"/>
        <v>114.090037493463</v>
      </c>
      <c r="F13" s="47">
        <f>(D13-B13)/B13*100</f>
        <v>49.9970866658639</v>
      </c>
    </row>
    <row r="14" s="25" customFormat="1" ht="23.25" customHeight="1" spans="1:6">
      <c r="A14" s="57" t="s">
        <v>129</v>
      </c>
      <c r="B14" s="51">
        <v>5493</v>
      </c>
      <c r="C14" s="51">
        <v>5228</v>
      </c>
      <c r="D14" s="51">
        <v>10811</v>
      </c>
      <c r="E14" s="54">
        <f t="shared" si="0"/>
        <v>206.790359602142</v>
      </c>
      <c r="F14" s="54">
        <f>(D14-B14)/B14*100</f>
        <v>96.8141270708174</v>
      </c>
    </row>
    <row r="15" s="25" customFormat="1" ht="23.25" customHeight="1" spans="1:6">
      <c r="A15" s="57" t="s">
        <v>130</v>
      </c>
      <c r="B15" s="51">
        <v>33712</v>
      </c>
      <c r="C15" s="51">
        <v>167695</v>
      </c>
      <c r="D15" s="51">
        <v>167695</v>
      </c>
      <c r="E15" s="54"/>
      <c r="F15" s="54">
        <f>(D15-B15)/B15*100</f>
        <v>397.434148077836</v>
      </c>
    </row>
    <row r="16" s="25" customFormat="1" ht="23.25" customHeight="1" spans="1:6">
      <c r="A16" s="38" t="s">
        <v>131</v>
      </c>
      <c r="B16" s="51">
        <v>306</v>
      </c>
      <c r="C16" s="51"/>
      <c r="D16" s="51">
        <v>12806</v>
      </c>
      <c r="E16" s="54"/>
      <c r="F16" s="54"/>
    </row>
    <row r="17" s="25" customFormat="1" ht="23.25" customHeight="1" spans="1:6">
      <c r="A17" s="38" t="s">
        <v>132</v>
      </c>
      <c r="B17" s="51"/>
      <c r="C17" s="51"/>
      <c r="D17" s="51"/>
      <c r="E17" s="54"/>
      <c r="F17" s="54"/>
    </row>
    <row r="18" s="25" customFormat="1" ht="23.25" customHeight="1" spans="1:6">
      <c r="A18" s="38" t="s">
        <v>133</v>
      </c>
      <c r="B18" s="51">
        <v>217926</v>
      </c>
      <c r="C18" s="51">
        <v>165536</v>
      </c>
      <c r="D18" s="51">
        <v>194836</v>
      </c>
      <c r="E18" s="54">
        <f t="shared" si="0"/>
        <v>117.70007732457</v>
      </c>
      <c r="F18" s="54">
        <f>(D18-B18)/B18*100</f>
        <v>-10.5953397024678</v>
      </c>
    </row>
    <row r="19" s="25" customFormat="1" ht="13.7" spans="1:6">
      <c r="C19" s="26"/>
      <c r="D19" s="26"/>
      <c r="E19" s="26"/>
      <c r="F19" s="26"/>
    </row>
    <row r="20" s="25" customFormat="1" ht="13.7" spans="1:6">
      <c r="C20" s="26"/>
      <c r="D20" s="26"/>
      <c r="E20" s="26"/>
      <c r="F20" s="26"/>
    </row>
    <row r="21" s="25" customFormat="1" ht="14.1" spans="1:6">
      <c r="C21" s="61"/>
      <c r="D21" s="61"/>
      <c r="E21" s="61"/>
      <c r="F21" s="61"/>
    </row>
  </sheetData>
  <mergeCells count="1">
    <mergeCell ref="A1:F1"/>
  </mergeCells>
  <printOptions horizontalCentered="1"/>
  <pageMargins left="0.700694444444445" right="0.275" top="0.471527777777778" bottom="0.751388888888889" header="0.297916666666667" footer="0.297916666666667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F36"/>
  <sheetViews>
    <sheetView showZeros="0" tabSelected="1" workbookViewId="0">
      <pane xSplit="1" ySplit="3" topLeftCell="B29" activePane="bottomRight" state="frozen"/>
      <selection/>
      <selection pane="topRight"/>
      <selection pane="bottomLeft"/>
      <selection pane="bottomRight" activeCell="A33" sqref="A33"/>
    </sheetView>
  </sheetViews>
  <sheetFormatPr defaultColWidth="9" defaultRowHeight="15" outlineLevelCol="5"/>
  <cols>
    <col min="1" max="1" width="24.4416666666667" style="39" customWidth="1"/>
    <col min="2" max="2" width="11.225" style="39" customWidth="1"/>
    <col min="3" max="3" width="12" style="39" customWidth="1"/>
    <col min="4" max="4" width="11.775" style="39" customWidth="1"/>
    <col min="5" max="5" width="9.125" style="39" customWidth="1"/>
    <col min="6" max="6" width="8.625" style="39" customWidth="1"/>
    <col min="7" max="16384" width="9" style="39"/>
  </cols>
  <sheetData>
    <row r="1" ht="37.5" customHeight="1" spans="1:6">
      <c r="A1" s="40" t="s">
        <v>134</v>
      </c>
      <c r="B1" s="40"/>
      <c r="C1" s="40"/>
      <c r="D1" s="40"/>
      <c r="E1" s="40"/>
      <c r="F1" s="40"/>
    </row>
    <row r="2" ht="18.75" customHeight="1" spans="1:6">
      <c r="A2" s="41" t="s">
        <v>135</v>
      </c>
      <c r="B2" s="42"/>
      <c r="C2" s="43"/>
      <c r="D2" s="43"/>
      <c r="E2" s="44" t="s">
        <v>2</v>
      </c>
      <c r="F2" s="44"/>
    </row>
    <row r="3" ht="42.75" customHeight="1" spans="1:6">
      <c r="A3" s="45" t="s">
        <v>136</v>
      </c>
      <c r="B3" s="45" t="s">
        <v>4</v>
      </c>
      <c r="C3" s="45" t="s">
        <v>5</v>
      </c>
      <c r="D3" s="45" t="s">
        <v>6</v>
      </c>
      <c r="E3" s="45" t="s">
        <v>7</v>
      </c>
      <c r="F3" s="45" t="s">
        <v>8</v>
      </c>
    </row>
    <row r="4" ht="27" customHeight="1" spans="1:6">
      <c r="A4" s="45" t="s">
        <v>137</v>
      </c>
      <c r="B4" s="46">
        <f>B5+B27</f>
        <v>294271</v>
      </c>
      <c r="C4" s="46">
        <f>C5+C27</f>
        <v>436276</v>
      </c>
      <c r="D4" s="46">
        <f>D5+D27</f>
        <v>466111</v>
      </c>
      <c r="E4" s="47">
        <f t="shared" ref="E4:E23" si="0">D4/C4*100</f>
        <v>106.838560910983</v>
      </c>
      <c r="F4" s="48">
        <f>(D4-B4)/B4*100</f>
        <v>58.3951527673471</v>
      </c>
    </row>
    <row r="5" ht="27" customHeight="1" spans="1:6">
      <c r="A5" s="49" t="s">
        <v>138</v>
      </c>
      <c r="B5" s="46">
        <f>B6+B7+B9+B11+B15+B18+B20+B22+B25+B26</f>
        <v>102642</v>
      </c>
      <c r="C5" s="46">
        <f>C6+C7+C9+C11+C15+C18+C20+C22+C25+C26</f>
        <v>258102</v>
      </c>
      <c r="D5" s="46">
        <f>D6+D7+D9+D11+D15+D18+D20+D22+D25+D26</f>
        <v>215770</v>
      </c>
      <c r="E5" s="47">
        <f t="shared" si="0"/>
        <v>83.5987322841357</v>
      </c>
      <c r="F5" s="48">
        <f>(D5-B5)/B5*100</f>
        <v>110.216090878977</v>
      </c>
    </row>
    <row r="6" ht="27" customHeight="1" spans="1:6">
      <c r="A6" s="50" t="s">
        <v>139</v>
      </c>
      <c r="B6" s="51"/>
      <c r="C6" s="51"/>
      <c r="D6" s="51"/>
      <c r="E6" s="47"/>
      <c r="F6" s="52"/>
    </row>
    <row r="7" ht="27" customHeight="1" spans="1:6">
      <c r="A7" s="53" t="s">
        <v>140</v>
      </c>
      <c r="B7" s="51"/>
      <c r="C7" s="51">
        <v>411</v>
      </c>
      <c r="D7" s="51">
        <v>411</v>
      </c>
      <c r="E7" s="54">
        <f t="shared" si="0"/>
        <v>100</v>
      </c>
      <c r="F7" s="52"/>
    </row>
    <row r="8" ht="27" customHeight="1" spans="1:6">
      <c r="A8" s="55" t="s">
        <v>141</v>
      </c>
      <c r="B8" s="51"/>
      <c r="C8" s="51">
        <v>411</v>
      </c>
      <c r="D8" s="51">
        <v>411</v>
      </c>
      <c r="E8" s="54">
        <f t="shared" si="0"/>
        <v>100</v>
      </c>
      <c r="F8" s="52"/>
    </row>
    <row r="9" ht="27" customHeight="1" spans="1:6">
      <c r="A9" s="53" t="s">
        <v>142</v>
      </c>
      <c r="B9" s="51">
        <v>130</v>
      </c>
      <c r="C9" s="51">
        <v>2860</v>
      </c>
      <c r="D9" s="51">
        <v>2860</v>
      </c>
      <c r="E9" s="54">
        <f t="shared" si="0"/>
        <v>100</v>
      </c>
      <c r="F9" s="52"/>
    </row>
    <row r="10" ht="27" customHeight="1" spans="1:6">
      <c r="A10" s="55" t="s">
        <v>141</v>
      </c>
      <c r="B10" s="51"/>
      <c r="C10" s="51">
        <v>2860</v>
      </c>
      <c r="D10" s="51">
        <v>2860</v>
      </c>
      <c r="E10" s="54">
        <f t="shared" si="0"/>
        <v>100</v>
      </c>
      <c r="F10" s="52"/>
    </row>
    <row r="11" ht="27" customHeight="1" spans="1:6">
      <c r="A11" s="50" t="s">
        <v>143</v>
      </c>
      <c r="B11" s="51">
        <v>26874</v>
      </c>
      <c r="C11" s="51">
        <v>45126</v>
      </c>
      <c r="D11" s="51">
        <v>22077</v>
      </c>
      <c r="E11" s="54">
        <f t="shared" si="0"/>
        <v>48.923015556442</v>
      </c>
      <c r="F11" s="52">
        <f t="shared" ref="F11:F23" si="1">(D11-B11)/B11*100</f>
        <v>-17.8499665103818</v>
      </c>
    </row>
    <row r="12" ht="27" customHeight="1" spans="1:6">
      <c r="A12" s="56" t="s">
        <v>144</v>
      </c>
      <c r="B12" s="51">
        <v>26319</v>
      </c>
      <c r="C12" s="51">
        <v>44726</v>
      </c>
      <c r="D12" s="51">
        <v>21774</v>
      </c>
      <c r="E12" s="54">
        <f t="shared" si="0"/>
        <v>48.6830926083262</v>
      </c>
      <c r="F12" s="52">
        <f t="shared" si="1"/>
        <v>-17.2688931950302</v>
      </c>
    </row>
    <row r="13" ht="27" customHeight="1" spans="1:6">
      <c r="A13" s="56" t="s">
        <v>145</v>
      </c>
      <c r="B13" s="51">
        <v>434</v>
      </c>
      <c r="C13" s="51">
        <v>400</v>
      </c>
      <c r="D13" s="51">
        <v>300</v>
      </c>
      <c r="E13" s="54">
        <f t="shared" si="0"/>
        <v>75</v>
      </c>
      <c r="F13" s="52">
        <f t="shared" si="1"/>
        <v>-30.8755760368664</v>
      </c>
    </row>
    <row r="14" ht="27" customHeight="1" spans="1:6">
      <c r="A14" s="56" t="s">
        <v>146</v>
      </c>
      <c r="B14" s="51">
        <v>121</v>
      </c>
      <c r="C14" s="51"/>
      <c r="D14" s="51">
        <v>3</v>
      </c>
      <c r="E14" s="54"/>
      <c r="F14" s="52">
        <f t="shared" si="1"/>
        <v>-97.5206611570248</v>
      </c>
    </row>
    <row r="15" ht="31" customHeight="1" spans="1:6">
      <c r="A15" s="50" t="s">
        <v>147</v>
      </c>
      <c r="B15" s="51">
        <v>1652</v>
      </c>
      <c r="C15" s="51">
        <v>3502</v>
      </c>
      <c r="D15" s="51">
        <v>2284</v>
      </c>
      <c r="E15" s="54">
        <f t="shared" si="0"/>
        <v>65.21987435751</v>
      </c>
      <c r="F15" s="52">
        <f t="shared" si="1"/>
        <v>38.2566585956416</v>
      </c>
    </row>
    <row r="16" ht="31" customHeight="1" spans="1:6">
      <c r="A16" s="56" t="s">
        <v>148</v>
      </c>
      <c r="B16" s="51">
        <v>1652</v>
      </c>
      <c r="C16" s="51">
        <v>2982</v>
      </c>
      <c r="D16" s="51">
        <v>1764</v>
      </c>
      <c r="E16" s="54">
        <f t="shared" si="0"/>
        <v>59.1549295774648</v>
      </c>
      <c r="F16" s="52">
        <f t="shared" si="1"/>
        <v>6.77966101694915</v>
      </c>
    </row>
    <row r="17" ht="31" customHeight="1" spans="1:6">
      <c r="A17" s="56" t="s">
        <v>141</v>
      </c>
      <c r="B17" s="51"/>
      <c r="C17" s="51">
        <v>520</v>
      </c>
      <c r="D17" s="51">
        <v>520</v>
      </c>
      <c r="E17" s="54">
        <f t="shared" si="0"/>
        <v>100</v>
      </c>
      <c r="F17" s="52"/>
    </row>
    <row r="18" ht="31" customHeight="1" spans="1:6">
      <c r="A18" s="50" t="s">
        <v>149</v>
      </c>
      <c r="B18" s="51">
        <v>1554</v>
      </c>
      <c r="C18" s="51">
        <v>1227</v>
      </c>
      <c r="D18" s="51">
        <v>1706</v>
      </c>
      <c r="E18" s="54">
        <f t="shared" si="0"/>
        <v>139.038304808476</v>
      </c>
      <c r="F18" s="52">
        <f t="shared" si="1"/>
        <v>9.78120978120978</v>
      </c>
    </row>
    <row r="19" ht="31" customHeight="1" spans="1:6">
      <c r="A19" s="56" t="s">
        <v>141</v>
      </c>
      <c r="B19" s="51">
        <v>1554</v>
      </c>
      <c r="C19" s="51">
        <v>1227</v>
      </c>
      <c r="D19" s="51">
        <v>1706</v>
      </c>
      <c r="E19" s="54">
        <f t="shared" si="0"/>
        <v>139.038304808476</v>
      </c>
      <c r="F19" s="52">
        <f t="shared" si="1"/>
        <v>9.78120978120978</v>
      </c>
    </row>
    <row r="20" ht="31" customHeight="1" spans="1:6">
      <c r="A20" s="50" t="s">
        <v>150</v>
      </c>
      <c r="B20" s="51"/>
      <c r="C20" s="51">
        <v>210</v>
      </c>
      <c r="D20" s="51">
        <v>210</v>
      </c>
      <c r="E20" s="54">
        <f t="shared" si="0"/>
        <v>100</v>
      </c>
      <c r="F20" s="52"/>
    </row>
    <row r="21" ht="31" customHeight="1" spans="1:6">
      <c r="A21" s="56" t="s">
        <v>141</v>
      </c>
      <c r="B21" s="51"/>
      <c r="C21" s="51">
        <v>210</v>
      </c>
      <c r="D21" s="51">
        <v>210</v>
      </c>
      <c r="E21" s="54">
        <f t="shared" si="0"/>
        <v>100</v>
      </c>
      <c r="F21" s="52"/>
    </row>
    <row r="22" ht="27" customHeight="1" spans="1:6">
      <c r="A22" s="50" t="s">
        <v>151</v>
      </c>
      <c r="B22" s="51">
        <v>62426</v>
      </c>
      <c r="C22" s="51">
        <v>190116</v>
      </c>
      <c r="D22" s="51">
        <v>171565</v>
      </c>
      <c r="E22" s="54">
        <f t="shared" si="0"/>
        <v>90.2422731385049</v>
      </c>
      <c r="F22" s="52">
        <f t="shared" si="1"/>
        <v>174.829398007241</v>
      </c>
    </row>
    <row r="23" ht="27" customHeight="1" spans="1:6">
      <c r="A23" s="56" t="s">
        <v>152</v>
      </c>
      <c r="B23" s="51"/>
      <c r="C23" s="51">
        <v>188653</v>
      </c>
      <c r="D23" s="51">
        <v>170102</v>
      </c>
      <c r="E23" s="54"/>
      <c r="F23" s="52"/>
    </row>
    <row r="24" ht="27" customHeight="1" spans="1:6">
      <c r="A24" s="56" t="s">
        <v>153</v>
      </c>
      <c r="B24" s="51"/>
      <c r="C24" s="51">
        <v>1463</v>
      </c>
      <c r="D24" s="51">
        <v>1463</v>
      </c>
      <c r="E24" s="54"/>
      <c r="F24" s="52"/>
    </row>
    <row r="25" ht="27" customHeight="1" spans="1:6">
      <c r="A25" s="50" t="s">
        <v>154</v>
      </c>
      <c r="B25" s="51">
        <v>10006</v>
      </c>
      <c r="C25" s="51">
        <v>14650</v>
      </c>
      <c r="D25" s="51">
        <v>14657</v>
      </c>
      <c r="E25" s="54">
        <f>D25/C25*100</f>
        <v>100.047781569966</v>
      </c>
      <c r="F25" s="52">
        <f>(D25-B25)/B25*100</f>
        <v>46.4821107335599</v>
      </c>
    </row>
    <row r="26" ht="27" customHeight="1" spans="1:6">
      <c r="A26" s="50" t="s">
        <v>155</v>
      </c>
      <c r="B26" s="51"/>
      <c r="C26" s="51"/>
      <c r="D26" s="51"/>
      <c r="E26" s="54"/>
      <c r="F26" s="52"/>
    </row>
    <row r="27" ht="27" customHeight="1" spans="1:6">
      <c r="A27" s="49" t="s">
        <v>106</v>
      </c>
      <c r="B27" s="46">
        <f>B28+B29+B30+B32+B33+B31</f>
        <v>191629</v>
      </c>
      <c r="C27" s="46">
        <f>C28+C29+C30+C32+C33+C31</f>
        <v>178174</v>
      </c>
      <c r="D27" s="46">
        <f>D28+D29+D30+D32+D33+D31</f>
        <v>250341</v>
      </c>
      <c r="E27" s="47">
        <f>D27/C27*100</f>
        <v>140.503664956728</v>
      </c>
      <c r="F27" s="48">
        <f>(D27-B27)/B27*100</f>
        <v>30.6383689316335</v>
      </c>
    </row>
    <row r="28" ht="27" customHeight="1" spans="1:6">
      <c r="A28" s="38" t="s">
        <v>156</v>
      </c>
      <c r="B28" s="51"/>
      <c r="C28" s="51"/>
      <c r="D28" s="51"/>
      <c r="E28" s="54"/>
      <c r="F28" s="52"/>
    </row>
    <row r="29" ht="27" customHeight="1" spans="1:6">
      <c r="A29" s="57" t="s">
        <v>157</v>
      </c>
      <c r="B29" s="51"/>
      <c r="C29" s="51">
        <v>30621</v>
      </c>
      <c r="D29" s="51">
        <v>50106</v>
      </c>
      <c r="E29" s="54"/>
      <c r="F29" s="52"/>
    </row>
    <row r="30" ht="27" customHeight="1" spans="1:6">
      <c r="A30" s="57" t="s">
        <v>158</v>
      </c>
      <c r="B30" s="51">
        <v>164295</v>
      </c>
      <c r="C30" s="51">
        <v>133995</v>
      </c>
      <c r="D30" s="51">
        <v>168851</v>
      </c>
      <c r="E30" s="54"/>
      <c r="F30" s="52">
        <f>(D30-B30)/B30*100</f>
        <v>2.77306065309352</v>
      </c>
    </row>
    <row r="31" ht="27" customHeight="1" spans="1:6">
      <c r="A31" s="38" t="s">
        <v>159</v>
      </c>
      <c r="B31" s="51"/>
      <c r="C31" s="51">
        <v>2700</v>
      </c>
      <c r="D31" s="51">
        <v>2700</v>
      </c>
      <c r="E31" s="54"/>
      <c r="F31" s="52"/>
    </row>
    <row r="32" ht="27" customHeight="1" spans="1:6">
      <c r="A32" s="38" t="s">
        <v>160</v>
      </c>
      <c r="B32" s="51">
        <v>23934</v>
      </c>
      <c r="C32" s="51">
        <v>10858</v>
      </c>
      <c r="D32" s="51">
        <v>25607</v>
      </c>
      <c r="E32" s="54">
        <f>D32/C32*100</f>
        <v>235.835328789832</v>
      </c>
      <c r="F32" s="52"/>
    </row>
    <row r="33" ht="27" customHeight="1" spans="1:6">
      <c r="A33" s="58" t="s">
        <v>161</v>
      </c>
      <c r="B33" s="51">
        <v>3400</v>
      </c>
      <c r="C33" s="51"/>
      <c r="D33" s="51">
        <v>3077</v>
      </c>
      <c r="E33" s="54"/>
      <c r="F33" s="52"/>
    </row>
    <row r="34" customHeight="1"/>
    <row r="35" customHeight="1"/>
    <row r="36" customHeight="1"/>
  </sheetData>
  <mergeCells count="2">
    <mergeCell ref="A1:F1"/>
    <mergeCell ref="E2:F2"/>
  </mergeCells>
  <printOptions horizontalCentered="1"/>
  <pageMargins left="0.432638888888889" right="0.472222222222222" top="0.771527777777778" bottom="1" header="0.5" footer="0.5"/>
  <pageSetup paperSize="9" orientation="portrait" horizontalDpi="6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"/>
  <sheetViews>
    <sheetView showZeros="0" topLeftCell="A6" workbookViewId="0">
      <selection activeCell="D16" sqref="D16"/>
    </sheetView>
  </sheetViews>
  <sheetFormatPr defaultColWidth="9" defaultRowHeight="13.7" outlineLevelCol="3"/>
  <cols>
    <col min="1" max="1" width="30.5" style="25" customWidth="1"/>
    <col min="2" max="2" width="14.5" style="26" customWidth="1"/>
    <col min="3" max="3" width="14.25" style="26" customWidth="1"/>
    <col min="4" max="4" width="14.625" style="26" customWidth="1"/>
    <col min="5" max="16383" width="9" style="25"/>
  </cols>
  <sheetData>
    <row r="1" s="25" customFormat="1" ht="44.25" customHeight="1" spans="1:4">
      <c r="A1" s="27" t="s">
        <v>162</v>
      </c>
      <c r="B1" s="27"/>
      <c r="C1" s="27"/>
      <c r="D1" s="27"/>
    </row>
    <row r="2" s="25" customFormat="1" ht="23.25" customHeight="1" spans="1:4">
      <c r="A2" s="28" t="s">
        <v>163</v>
      </c>
      <c r="B2" s="26"/>
      <c r="C2" s="26"/>
      <c r="D2" s="29" t="s">
        <v>2</v>
      </c>
    </row>
    <row r="3" s="25" customFormat="1" ht="33" customHeight="1" spans="1:4">
      <c r="A3" s="30" t="s">
        <v>119</v>
      </c>
      <c r="B3" s="30" t="s">
        <v>164</v>
      </c>
      <c r="C3" s="30" t="s">
        <v>165</v>
      </c>
      <c r="D3" s="30" t="s">
        <v>166</v>
      </c>
    </row>
    <row r="4" s="25" customFormat="1" ht="24" customHeight="1" spans="1:4">
      <c r="A4" s="31" t="s">
        <v>120</v>
      </c>
      <c r="B4" s="32">
        <f>SUM(B5:B9)</f>
        <v>297</v>
      </c>
      <c r="C4" s="32">
        <f>SUM(C5:C9)</f>
        <v>297</v>
      </c>
      <c r="D4" s="33">
        <f>C4/B4*100</f>
        <v>100</v>
      </c>
    </row>
    <row r="5" s="25" customFormat="1" ht="24" customHeight="1" spans="1:4">
      <c r="A5" s="34" t="s">
        <v>167</v>
      </c>
      <c r="B5" s="35"/>
      <c r="C5" s="35"/>
      <c r="D5" s="36"/>
    </row>
    <row r="6" s="25" customFormat="1" ht="24" customHeight="1" spans="1:4">
      <c r="A6" s="34" t="s">
        <v>168</v>
      </c>
      <c r="B6" s="35"/>
      <c r="C6" s="35"/>
      <c r="D6" s="36"/>
    </row>
    <row r="7" s="25" customFormat="1" ht="24" customHeight="1" spans="1:4">
      <c r="A7" s="34" t="s">
        <v>169</v>
      </c>
      <c r="B7" s="35"/>
      <c r="C7" s="35"/>
      <c r="D7" s="36"/>
    </row>
    <row r="8" s="25" customFormat="1" ht="24" customHeight="1" spans="1:4">
      <c r="A8" s="34" t="s">
        <v>170</v>
      </c>
      <c r="B8" s="37">
        <v>62</v>
      </c>
      <c r="C8" s="37">
        <v>62</v>
      </c>
      <c r="D8" s="36">
        <f t="shared" ref="D8:D12" si="0">C8/B8*100</f>
        <v>100</v>
      </c>
    </row>
    <row r="9" s="25" customFormat="1" ht="24" customHeight="1" spans="1:4">
      <c r="A9" s="38" t="s">
        <v>171</v>
      </c>
      <c r="B9" s="37">
        <v>235</v>
      </c>
      <c r="C9" s="37">
        <v>235</v>
      </c>
      <c r="D9" s="36">
        <f t="shared" si="0"/>
        <v>100</v>
      </c>
    </row>
    <row r="10" s="25" customFormat="1" ht="24" customHeight="1" spans="1:4">
      <c r="A10" s="31" t="s">
        <v>137</v>
      </c>
      <c r="B10" s="32">
        <f>SUM(B11:B13)</f>
        <v>62</v>
      </c>
      <c r="C10" s="32">
        <f>SUM(C11:C13)</f>
        <v>62</v>
      </c>
      <c r="D10" s="33">
        <f t="shared" si="0"/>
        <v>100</v>
      </c>
    </row>
    <row r="11" s="25" customFormat="1" ht="24" customHeight="1" spans="1:4">
      <c r="A11" s="34" t="s">
        <v>172</v>
      </c>
      <c r="B11" s="35"/>
      <c r="C11" s="35"/>
      <c r="D11" s="36"/>
    </row>
    <row r="12" s="25" customFormat="1" ht="24" customHeight="1" spans="1:4">
      <c r="A12" s="34" t="s">
        <v>173</v>
      </c>
      <c r="B12" s="35">
        <v>62</v>
      </c>
      <c r="C12" s="35">
        <v>62</v>
      </c>
      <c r="D12" s="36">
        <f t="shared" si="0"/>
        <v>100</v>
      </c>
    </row>
    <row r="13" s="25" customFormat="1" ht="24" customHeight="1" spans="1:4">
      <c r="A13" s="34" t="s">
        <v>174</v>
      </c>
      <c r="B13" s="35"/>
      <c r="C13" s="35"/>
      <c r="D13" s="36"/>
    </row>
    <row r="14" s="25" customFormat="1" ht="24" customHeight="1" spans="1:4">
      <c r="A14" s="34" t="s">
        <v>175</v>
      </c>
      <c r="B14" s="35"/>
      <c r="C14" s="35"/>
      <c r="D14" s="36"/>
    </row>
    <row r="15" s="25" customFormat="1" ht="24" customHeight="1" spans="1:4">
      <c r="A15" s="34" t="s">
        <v>176</v>
      </c>
      <c r="B15" s="35">
        <v>235</v>
      </c>
      <c r="C15" s="35">
        <v>235</v>
      </c>
      <c r="D15" s="36">
        <f>C15/B15*100</f>
        <v>100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showZeros="0" topLeftCell="A4" workbookViewId="0">
      <selection activeCell="D15" sqref="D15"/>
    </sheetView>
  </sheetViews>
  <sheetFormatPr defaultColWidth="12.1833333333333" defaultRowHeight="15.55" customHeight="1"/>
  <cols>
    <col min="1" max="1" width="29.125" style="1" customWidth="1"/>
    <col min="2" max="2" width="8.75" style="1" customWidth="1"/>
    <col min="3" max="3" width="9" style="2" customWidth="1"/>
    <col min="4" max="4" width="9.75" style="2" customWidth="1"/>
    <col min="5" max="5" width="10.25" style="2" customWidth="1"/>
    <col min="6" max="6" width="8.5" style="2" customWidth="1"/>
    <col min="7" max="7" width="8.375" style="2" customWidth="1"/>
    <col min="8" max="9" width="8.25" style="2" customWidth="1"/>
    <col min="10" max="256" width="12.1833333333333" style="1" customWidth="1"/>
    <col min="257" max="16384" width="12.1833333333333" style="1"/>
  </cols>
  <sheetData>
    <row r="1" s="1" customFormat="1" ht="34" customHeight="1" spans="1:9">
      <c r="A1" s="3" t="s">
        <v>177</v>
      </c>
      <c r="B1" s="3"/>
      <c r="C1" s="4"/>
      <c r="D1" s="4"/>
      <c r="E1" s="4"/>
      <c r="F1" s="4"/>
      <c r="G1" s="4"/>
      <c r="H1" s="4"/>
      <c r="I1" s="4"/>
    </row>
    <row r="2" s="1" customFormat="1" ht="16.95" customHeight="1" spans="1:9">
      <c r="A2" s="5" t="s">
        <v>178</v>
      </c>
      <c r="B2" s="6"/>
      <c r="C2" s="7"/>
      <c r="D2" s="7"/>
      <c r="E2" s="7"/>
      <c r="F2" s="7"/>
      <c r="G2" s="7"/>
      <c r="H2" s="8" t="s">
        <v>2</v>
      </c>
      <c r="I2" s="9"/>
    </row>
    <row r="3" s="1" customFormat="1" ht="91" customHeight="1" spans="1:9">
      <c r="A3" s="10" t="s">
        <v>179</v>
      </c>
      <c r="B3" s="11" t="s">
        <v>180</v>
      </c>
      <c r="C3" s="12" t="s">
        <v>181</v>
      </c>
      <c r="D3" s="12" t="s">
        <v>182</v>
      </c>
      <c r="E3" s="12" t="s">
        <v>183</v>
      </c>
      <c r="F3" s="12" t="s">
        <v>184</v>
      </c>
      <c r="G3" s="12" t="s">
        <v>185</v>
      </c>
      <c r="H3" s="12" t="s">
        <v>186</v>
      </c>
      <c r="I3" s="12" t="s">
        <v>187</v>
      </c>
    </row>
    <row r="4" s="1" customFormat="1" ht="31" customHeight="1" spans="1:9">
      <c r="A4" s="13" t="s">
        <v>188</v>
      </c>
      <c r="B4" s="14">
        <f>SUM(C4:I4)</f>
        <v>109254</v>
      </c>
      <c r="C4" s="15"/>
      <c r="D4" s="15">
        <v>30938</v>
      </c>
      <c r="E4" s="15">
        <v>78316</v>
      </c>
      <c r="F4" s="16"/>
      <c r="G4" s="16"/>
      <c r="H4" s="16"/>
      <c r="I4" s="16"/>
    </row>
    <row r="5" s="1" customFormat="1" ht="31" customHeight="1" spans="1:9">
      <c r="A5" s="17" t="s">
        <v>189</v>
      </c>
      <c r="B5" s="14">
        <v>39434</v>
      </c>
      <c r="C5" s="15"/>
      <c r="D5" s="15">
        <v>12017</v>
      </c>
      <c r="E5" s="15">
        <v>27417</v>
      </c>
      <c r="F5" s="16"/>
      <c r="G5" s="16"/>
      <c r="H5" s="16"/>
      <c r="I5" s="16"/>
    </row>
    <row r="6" s="1" customFormat="1" ht="31" customHeight="1" spans="1:9">
      <c r="A6" s="17" t="s">
        <v>190</v>
      </c>
      <c r="B6" s="14">
        <v>62154</v>
      </c>
      <c r="C6" s="15"/>
      <c r="D6" s="15">
        <v>15362</v>
      </c>
      <c r="E6" s="15">
        <v>46792</v>
      </c>
      <c r="F6" s="16"/>
      <c r="G6" s="16"/>
      <c r="H6" s="16"/>
      <c r="I6" s="16"/>
    </row>
    <row r="7" s="1" customFormat="1" ht="31" customHeight="1" spans="1:9">
      <c r="A7" s="17" t="s">
        <v>191</v>
      </c>
      <c r="B7" s="14">
        <v>357</v>
      </c>
      <c r="C7" s="15"/>
      <c r="D7" s="15">
        <v>345</v>
      </c>
      <c r="E7" s="15">
        <v>12</v>
      </c>
      <c r="F7" s="16"/>
      <c r="G7" s="16"/>
      <c r="H7" s="16"/>
      <c r="I7" s="16"/>
    </row>
    <row r="8" s="1" customFormat="1" ht="31" customHeight="1" spans="1:9">
      <c r="A8" s="17" t="s">
        <v>192</v>
      </c>
      <c r="B8" s="14">
        <v>2876</v>
      </c>
      <c r="C8" s="15"/>
      <c r="D8" s="15">
        <v>2876</v>
      </c>
      <c r="E8" s="15"/>
      <c r="F8" s="16"/>
      <c r="G8" s="16"/>
      <c r="H8" s="16"/>
      <c r="I8" s="16"/>
    </row>
    <row r="9" s="1" customFormat="1" ht="31" customHeight="1" spans="1:9">
      <c r="A9" s="17" t="s">
        <v>193</v>
      </c>
      <c r="B9" s="14">
        <v>1717</v>
      </c>
      <c r="C9" s="15"/>
      <c r="D9" s="15">
        <v>27</v>
      </c>
      <c r="E9" s="15">
        <v>1690</v>
      </c>
      <c r="F9" s="16"/>
      <c r="G9" s="16"/>
      <c r="H9" s="16"/>
      <c r="I9" s="16"/>
    </row>
    <row r="10" s="1" customFormat="1" ht="31" customHeight="1" spans="1:9">
      <c r="A10" s="17" t="s">
        <v>194</v>
      </c>
      <c r="B10" s="14">
        <v>2466</v>
      </c>
      <c r="C10" s="15"/>
      <c r="D10" s="15">
        <v>61</v>
      </c>
      <c r="E10" s="15">
        <v>2405</v>
      </c>
      <c r="F10" s="16"/>
      <c r="G10" s="16"/>
      <c r="H10" s="16"/>
      <c r="I10" s="16"/>
    </row>
    <row r="11" s="1" customFormat="1" ht="31" customHeight="1" spans="1:9">
      <c r="A11" s="17" t="s">
        <v>195</v>
      </c>
      <c r="B11" s="14">
        <v>0</v>
      </c>
      <c r="C11" s="15"/>
      <c r="D11" s="15"/>
      <c r="E11" s="15"/>
      <c r="F11" s="16"/>
      <c r="G11" s="16"/>
      <c r="H11" s="16"/>
      <c r="I11" s="16"/>
    </row>
    <row r="12" s="1" customFormat="1" ht="31" customHeight="1" spans="1:9">
      <c r="A12" s="13" t="s">
        <v>196</v>
      </c>
      <c r="B12" s="14">
        <f>SUM(C12:I12)</f>
        <v>75078</v>
      </c>
      <c r="C12" s="15"/>
      <c r="D12" s="15">
        <v>19595</v>
      </c>
      <c r="E12" s="15">
        <v>55483</v>
      </c>
      <c r="F12" s="16"/>
      <c r="G12" s="16"/>
      <c r="H12" s="16"/>
      <c r="I12" s="16"/>
    </row>
    <row r="13" s="1" customFormat="1" ht="31" customHeight="1" spans="1:9">
      <c r="A13" s="17" t="s">
        <v>197</v>
      </c>
      <c r="B13" s="18">
        <v>73905</v>
      </c>
      <c r="C13" s="15"/>
      <c r="D13" s="15">
        <v>19451</v>
      </c>
      <c r="E13" s="15">
        <v>54454</v>
      </c>
      <c r="F13" s="16"/>
      <c r="G13" s="16"/>
      <c r="H13" s="16"/>
      <c r="I13" s="16"/>
    </row>
    <row r="14" s="1" customFormat="1" ht="31" customHeight="1" spans="1:9">
      <c r="A14" s="19" t="s">
        <v>198</v>
      </c>
      <c r="B14" s="14">
        <v>1012</v>
      </c>
      <c r="C14" s="20"/>
      <c r="D14" s="15">
        <v>22</v>
      </c>
      <c r="E14" s="15">
        <v>990</v>
      </c>
      <c r="F14" s="16"/>
      <c r="G14" s="16"/>
      <c r="H14" s="16"/>
      <c r="I14" s="16"/>
    </row>
    <row r="15" s="1" customFormat="1" ht="31" customHeight="1" spans="1:9">
      <c r="A15" s="17" t="s">
        <v>199</v>
      </c>
      <c r="B15" s="21">
        <v>161</v>
      </c>
      <c r="C15" s="15"/>
      <c r="D15" s="15">
        <v>122</v>
      </c>
      <c r="E15" s="15">
        <v>39</v>
      </c>
      <c r="F15" s="16"/>
      <c r="G15" s="16"/>
      <c r="H15" s="16"/>
      <c r="I15" s="16"/>
    </row>
    <row r="16" s="1" customFormat="1" ht="31" customHeight="1" spans="1:9">
      <c r="A16" s="17" t="s">
        <v>200</v>
      </c>
      <c r="B16" s="21">
        <v>0</v>
      </c>
      <c r="C16" s="15"/>
      <c r="D16" s="15"/>
      <c r="E16" s="15"/>
      <c r="F16" s="16"/>
      <c r="G16" s="16"/>
      <c r="H16" s="16"/>
      <c r="I16" s="16"/>
    </row>
    <row r="17" s="1" customFormat="1" ht="31" customHeight="1" spans="1:9">
      <c r="A17" s="13" t="s">
        <v>201</v>
      </c>
      <c r="B17" s="14">
        <f>B4-B12</f>
        <v>34176</v>
      </c>
      <c r="C17" s="15"/>
      <c r="D17" s="15">
        <f>SUM(D4)-SUM(D12)</f>
        <v>11343</v>
      </c>
      <c r="E17" s="15">
        <f>SUM(E4)-SUM(E12)</f>
        <v>22833</v>
      </c>
      <c r="F17" s="15"/>
      <c r="G17" s="15"/>
      <c r="H17" s="15"/>
      <c r="I17" s="15"/>
    </row>
    <row r="18" ht="27" customHeight="1" spans="1:9">
      <c r="A18" s="13" t="s">
        <v>202</v>
      </c>
      <c r="B18" s="14">
        <v>84866</v>
      </c>
      <c r="C18" s="22"/>
      <c r="D18" s="23">
        <v>86948</v>
      </c>
      <c r="E18" s="23">
        <v>-2082</v>
      </c>
      <c r="F18" s="24"/>
      <c r="G18" s="24"/>
      <c r="H18" s="24"/>
      <c r="I18" s="24"/>
    </row>
  </sheetData>
  <mergeCells count="2">
    <mergeCell ref="A1:I1"/>
    <mergeCell ref="H2:I2"/>
  </mergeCells>
  <pageMargins left="0.590277777777778" right="0.118055555555556" top="1" bottom="1" header="0.5" footer="0.5"/>
  <pageSetup paperSize="9" scale="8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表1一般公共预算收入决算表 </vt:lpstr>
      <vt:lpstr>表2一般公共预算支出决算表</vt:lpstr>
      <vt:lpstr>表3政府性基金收入决算表</vt:lpstr>
      <vt:lpstr>表4政府性基金支出决算表</vt:lpstr>
      <vt:lpstr>表5国有资本经营预算收支决算表</vt:lpstr>
      <vt:lpstr>表6社会保险基金收支决算表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菲儿</cp:lastModifiedBy>
  <cp:revision>1</cp:revision>
  <dcterms:created xsi:type="dcterms:W3CDTF">2014-02-22T15:59:00Z</dcterms:created>
  <cp:lastPrinted>2021-03-25T17:23:00Z</cp:lastPrinted>
  <dcterms:modified xsi:type="dcterms:W3CDTF">2026-08-11T03:36:19Z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366F705E74334B14A4EF9F9E72C0D48E_13</vt:lpwstr>
  </property>
  <property fmtid="{D5CDD505-2E9C-101B-9397-08002B2CF9AE}" pid="4" name="CalculationRule">
    <vt:i4>0</vt:i4>
  </property>
</Properties>
</file>